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24675" windowHeight="123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list'!$A$1:$G$42</definedName>
    <definedName name="_xlnm.Print_Area" localSheetId="2">Položky!$A$1:$G$64</definedName>
    <definedName name="_xlnm.Print_Area" localSheetId="1">Rekapitulace!$A$1:$I$19</definedName>
    <definedName name="PocetMJ">'Krycí list'!$G$7</definedName>
    <definedName name="Poznamka">'Krycí list'!$B$34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list'!$F$29</definedName>
    <definedName name="Zaklad5">'Krycí list'!#REF!</definedName>
    <definedName name="Zhotovitel">'Krycí list'!$B$11</definedName>
  </definedNames>
  <calcPr calcId="125725"/>
</workbook>
</file>

<file path=xl/calcChain.xml><?xml version="1.0" encoding="utf-8"?>
<calcChain xmlns="http://schemas.openxmlformats.org/spreadsheetml/2006/main">
  <c r="BE63" i="3"/>
  <c r="BD63"/>
  <c r="BB63"/>
  <c r="BA63"/>
  <c r="BC63"/>
  <c r="BE62"/>
  <c r="BD62"/>
  <c r="BC62"/>
  <c r="BB62"/>
  <c r="BA62"/>
  <c r="BE61"/>
  <c r="BD61"/>
  <c r="BB61"/>
  <c r="BA61"/>
  <c r="BC61"/>
  <c r="B12" i="2"/>
  <c r="A12"/>
  <c r="BD64" i="3"/>
  <c r="H12" i="2" s="1"/>
  <c r="BB64" i="3"/>
  <c r="F12" i="2" s="1"/>
  <c r="C64" i="3"/>
  <c r="BE58"/>
  <c r="BD58"/>
  <c r="BC58"/>
  <c r="BB58"/>
  <c r="BA58"/>
  <c r="BE57"/>
  <c r="BD57"/>
  <c r="BC57"/>
  <c r="BA57"/>
  <c r="BB57"/>
  <c r="BE56"/>
  <c r="BD56"/>
  <c r="BC56"/>
  <c r="BA56"/>
  <c r="BB56"/>
  <c r="BE55"/>
  <c r="BD55"/>
  <c r="BC55"/>
  <c r="BA55"/>
  <c r="BB55"/>
  <c r="BE54"/>
  <c r="BD54"/>
  <c r="BC54"/>
  <c r="BA54"/>
  <c r="BB54"/>
  <c r="BE53"/>
  <c r="BD53"/>
  <c r="BC53"/>
  <c r="BA53"/>
  <c r="BB53"/>
  <c r="BE52"/>
  <c r="BD52"/>
  <c r="BC52"/>
  <c r="BB52"/>
  <c r="BA52"/>
  <c r="BE51"/>
  <c r="BD51"/>
  <c r="BC51"/>
  <c r="BC59" s="1"/>
  <c r="G11" i="2" s="1"/>
  <c r="BA51" i="3"/>
  <c r="BA59" s="1"/>
  <c r="E11" i="2" s="1"/>
  <c r="BB51" i="3"/>
  <c r="B11" i="2"/>
  <c r="A11"/>
  <c r="C59" i="3"/>
  <c r="BE48"/>
  <c r="BD48"/>
  <c r="BC48"/>
  <c r="BA48"/>
  <c r="BB48"/>
  <c r="BE47"/>
  <c r="BD47"/>
  <c r="BC47"/>
  <c r="BA47"/>
  <c r="BB47"/>
  <c r="BE46"/>
  <c r="BD46"/>
  <c r="BC46"/>
  <c r="BA46"/>
  <c r="BB46"/>
  <c r="BE45"/>
  <c r="BD45"/>
  <c r="BC45"/>
  <c r="BA45"/>
  <c r="BB45"/>
  <c r="BE44"/>
  <c r="BD44"/>
  <c r="BC44"/>
  <c r="BA44"/>
  <c r="BB44"/>
  <c r="BE43"/>
  <c r="BD43"/>
  <c r="BC43"/>
  <c r="BB43"/>
  <c r="BA43"/>
  <c r="BE42"/>
  <c r="BD42"/>
  <c r="BC42"/>
  <c r="BA42"/>
  <c r="BB42"/>
  <c r="BE41"/>
  <c r="BD41"/>
  <c r="BC41"/>
  <c r="BB41"/>
  <c r="BA41"/>
  <c r="BE40"/>
  <c r="BD40"/>
  <c r="BC40"/>
  <c r="BA40"/>
  <c r="BB40"/>
  <c r="BE39"/>
  <c r="BD39"/>
  <c r="BC39"/>
  <c r="BA39"/>
  <c r="BB39"/>
  <c r="BE38"/>
  <c r="BD38"/>
  <c r="BC38"/>
  <c r="BA38"/>
  <c r="BB38"/>
  <c r="BE37"/>
  <c r="BD37"/>
  <c r="BC37"/>
  <c r="BA37"/>
  <c r="BB37"/>
  <c r="BE36"/>
  <c r="BD36"/>
  <c r="BC36"/>
  <c r="BA36"/>
  <c r="BB36"/>
  <c r="BE35"/>
  <c r="BD35"/>
  <c r="BC35"/>
  <c r="BA35"/>
  <c r="BB35"/>
  <c r="BE34"/>
  <c r="BD34"/>
  <c r="BC34"/>
  <c r="BA34"/>
  <c r="BB34"/>
  <c r="BE33"/>
  <c r="BD33"/>
  <c r="BC33"/>
  <c r="BA33"/>
  <c r="B10" i="2"/>
  <c r="A10"/>
  <c r="C49" i="3"/>
  <c r="BE30"/>
  <c r="BD30"/>
  <c r="BC30"/>
  <c r="BB30"/>
  <c r="BA30"/>
  <c r="BE29"/>
  <c r="BD29"/>
  <c r="BC29"/>
  <c r="BA29"/>
  <c r="BB29"/>
  <c r="BE28"/>
  <c r="BD28"/>
  <c r="BC28"/>
  <c r="BA28"/>
  <c r="BB28"/>
  <c r="BE27"/>
  <c r="BE31" s="1"/>
  <c r="I9" i="2" s="1"/>
  <c r="BD27" i="3"/>
  <c r="BC27"/>
  <c r="BA27"/>
  <c r="BB27"/>
  <c r="BE26"/>
  <c r="BD26"/>
  <c r="BC26"/>
  <c r="BA26"/>
  <c r="BB26"/>
  <c r="BE25"/>
  <c r="BD25"/>
  <c r="BC25"/>
  <c r="BA25"/>
  <c r="BB25"/>
  <c r="B9" i="2"/>
  <c r="A9"/>
  <c r="C31" i="3"/>
  <c r="BE22"/>
  <c r="BD22"/>
  <c r="BC22"/>
  <c r="BA22"/>
  <c r="BB22"/>
  <c r="BE21"/>
  <c r="BD21"/>
  <c r="BC21"/>
  <c r="BA21"/>
  <c r="BB21"/>
  <c r="BE20"/>
  <c r="BD20"/>
  <c r="BC20"/>
  <c r="BA20"/>
  <c r="BB20"/>
  <c r="BE19"/>
  <c r="BD19"/>
  <c r="BC19"/>
  <c r="BA19"/>
  <c r="BB19"/>
  <c r="BE18"/>
  <c r="BE23" s="1"/>
  <c r="I8" i="2" s="1"/>
  <c r="BD18" i="3"/>
  <c r="BC18"/>
  <c r="BA18"/>
  <c r="BB18"/>
  <c r="BE17"/>
  <c r="BD17"/>
  <c r="BC17"/>
  <c r="BA17"/>
  <c r="BB17"/>
  <c r="BE16"/>
  <c r="BD16"/>
  <c r="BC16"/>
  <c r="BA16"/>
  <c r="BB16"/>
  <c r="BE15"/>
  <c r="BD15"/>
  <c r="BC15"/>
  <c r="BA15"/>
  <c r="B8" i="2"/>
  <c r="A8"/>
  <c r="C23" i="3"/>
  <c r="BE12"/>
  <c r="BD12"/>
  <c r="BC12"/>
  <c r="BA12"/>
  <c r="BB12"/>
  <c r="BE11"/>
  <c r="BD11"/>
  <c r="BC11"/>
  <c r="BA11"/>
  <c r="BB11"/>
  <c r="BE10"/>
  <c r="BD10"/>
  <c r="BC10"/>
  <c r="BA10"/>
  <c r="BB10"/>
  <c r="BE9"/>
  <c r="BD9"/>
  <c r="BC9"/>
  <c r="BA9"/>
  <c r="BA13" s="1"/>
  <c r="E7" i="2" s="1"/>
  <c r="BB9" i="3"/>
  <c r="BE8"/>
  <c r="BD8"/>
  <c r="BC8"/>
  <c r="BB8"/>
  <c r="BA8"/>
  <c r="B7" i="2"/>
  <c r="A7"/>
  <c r="C13" i="3"/>
  <c r="C4"/>
  <c r="F3"/>
  <c r="C3"/>
  <c r="H19" i="2"/>
  <c r="I18"/>
  <c r="G18"/>
  <c r="C2"/>
  <c r="C1"/>
  <c r="F30" i="1"/>
  <c r="F31" s="1"/>
  <c r="G22"/>
  <c r="G21" s="1"/>
  <c r="G8"/>
  <c r="BA64" i="3" l="1"/>
  <c r="E12" i="2" s="1"/>
  <c r="BC13" i="3"/>
  <c r="G7" i="2" s="1"/>
  <c r="BE13" i="3"/>
  <c r="I7" i="2" s="1"/>
  <c r="BC23" i="3"/>
  <c r="G8" i="2" s="1"/>
  <c r="BA31" i="3"/>
  <c r="E9" i="2" s="1"/>
  <c r="BC31" i="3"/>
  <c r="G9" i="2" s="1"/>
  <c r="BC49" i="3"/>
  <c r="G10" i="2" s="1"/>
  <c r="BE49" i="3"/>
  <c r="I10" i="2" s="1"/>
  <c r="BE64" i="3"/>
  <c r="I12" i="2" s="1"/>
  <c r="BA23" i="3"/>
  <c r="E8" i="2" s="1"/>
  <c r="E13" s="1"/>
  <c r="C16" i="1" s="1"/>
  <c r="BA49" i="3"/>
  <c r="E10" i="2" s="1"/>
  <c r="BE59" i="3"/>
  <c r="I11" i="2" s="1"/>
  <c r="BD23" i="3"/>
  <c r="H8" i="2" s="1"/>
  <c r="BD31" i="3"/>
  <c r="H9" i="2" s="1"/>
  <c r="BC64" i="3"/>
  <c r="G12" i="2" s="1"/>
  <c r="BD13" i="3"/>
  <c r="H7" i="2" s="1"/>
  <c r="BD49" i="3"/>
  <c r="H10" i="2" s="1"/>
  <c r="BB13" i="3"/>
  <c r="F7" i="2" s="1"/>
  <c r="BD59" i="3"/>
  <c r="H11" i="2" s="1"/>
  <c r="BB59" i="3"/>
  <c r="F11" i="2" s="1"/>
  <c r="BB31" i="3"/>
  <c r="F9" i="2" s="1"/>
  <c r="I13"/>
  <c r="C20" i="1" s="1"/>
  <c r="BB15" i="3"/>
  <c r="BB23" s="1"/>
  <c r="F8" i="2" s="1"/>
  <c r="BB33" i="3"/>
  <c r="BB49" s="1"/>
  <c r="F10" i="2" s="1"/>
  <c r="G13" l="1"/>
  <c r="C14" i="1" s="1"/>
  <c r="F13" i="2"/>
  <c r="C17" i="1" s="1"/>
  <c r="H13" i="2"/>
  <c r="C15" i="1" s="1"/>
  <c r="C18" l="1"/>
  <c r="C21" s="1"/>
  <c r="C22" s="1"/>
</calcChain>
</file>

<file path=xl/sharedStrings.xml><?xml version="1.0" encoding="utf-8"?>
<sst xmlns="http://schemas.openxmlformats.org/spreadsheetml/2006/main" count="250" uniqueCount="182">
  <si>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</si>
  <si>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</si>
  <si>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</si>
  <si>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</si>
  <si>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</si>
  <si>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</si>
  <si>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</si>
  <si>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</si>
  <si>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</si>
  <si>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</si>
  <si>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</si>
  <si>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</si>
  <si>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</si>
  <si>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</si>
  <si>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</si>
  <si>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</si>
  <si>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</si>
  <si>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</si>
  <si>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</si>
  <si>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</si>
  <si>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</si>
  <si>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</si>
  <si>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</si>
  <si>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</si>
  <si>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</si>
  <si>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</si>
  <si>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</si>
  <si>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</si>
  <si>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</si>
  <si>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</si>
  <si>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</si>
  <si>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</si>
  <si>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</si>
  <si>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</si>
  <si>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</si>
  <si>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</si>
  <si>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</si>
  <si>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</si>
  <si>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</si>
  <si>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</si>
  <si>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</si>
  <si>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</si>
  <si>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</si>
  <si>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</si>
  <si>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</si>
  <si>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</si>
  <si>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</si>
  <si>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</si>
  <si>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</si>
  <si>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</si>
  <si>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</si>
  <si>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</si>
  <si>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</si>
  <si>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</si>
  <si>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</si>
  <si>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</si>
  <si>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</si>
  <si>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</si>
  <si>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</si>
  <si>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</si>
  <si>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</si>
  <si>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</si>
  <si>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</si>
  <si>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</si>
  <si>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</si>
  <si>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</si>
  <si>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</si>
  <si>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</si>
  <si>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SZS - Ústřední vytápění</t>
  </si>
  <si>
    <t>713</t>
  </si>
  <si>
    <t>Izolace tepelné</t>
  </si>
  <si>
    <t>713 41-1111.R00</t>
  </si>
  <si>
    <t xml:space="preserve">Izolace tepelná potrubí rohožemi a drátem 1vrstvá </t>
  </si>
  <si>
    <t>m2</t>
  </si>
  <si>
    <t>017-0102</t>
  </si>
  <si>
    <t xml:space="preserve">tepelně - izolační trubice MIRELON PRO 15 / 13 mm </t>
  </si>
  <si>
    <t>m</t>
  </si>
  <si>
    <t>017-0103</t>
  </si>
  <si>
    <t xml:space="preserve">tepelně - izolační trubice MIRELON PRO 18 / 13 mm </t>
  </si>
  <si>
    <t>017-0104</t>
  </si>
  <si>
    <t xml:space="preserve">tepelně - izolační trubice MIRELON PRO 22 / 13 mm </t>
  </si>
  <si>
    <t>017-0105</t>
  </si>
  <si>
    <t xml:space="preserve">tepelně - izolační trubice MIRELON PRO 28 / 13 mm </t>
  </si>
  <si>
    <t>731</t>
  </si>
  <si>
    <t>Kotelny</t>
  </si>
  <si>
    <t>001-0208</t>
  </si>
  <si>
    <t xml:space="preserve">sestyva VAILLANT VUI 236/3-5 ecoTEC plus </t>
  </si>
  <si>
    <t>soubor</t>
  </si>
  <si>
    <t>731 24-9322.R00</t>
  </si>
  <si>
    <t xml:space="preserve">Montáž závěsných kotlů turbo s TUV, odkouření </t>
  </si>
  <si>
    <t>016-0104</t>
  </si>
  <si>
    <t>svislé odkouření VAILLANT včetně střešního nástavce 60/100 PP</t>
  </si>
  <si>
    <t xml:space="preserve">prodlužovací kus VAILLANT 60/100 PP </t>
  </si>
  <si>
    <t>099-05</t>
  </si>
  <si>
    <t xml:space="preserve">montáž odkouření </t>
  </si>
  <si>
    <t>kpl</t>
  </si>
  <si>
    <t>007-0301</t>
  </si>
  <si>
    <t xml:space="preserve">ekvitermní regulátor VAILLANT calorMATIC 450 </t>
  </si>
  <si>
    <t>2</t>
  </si>
  <si>
    <t xml:space="preserve">montáž regulace </t>
  </si>
  <si>
    <t>998 73-1101.R00</t>
  </si>
  <si>
    <t xml:space="preserve">Přesun hmot pro kotelny, výšky do 6 m </t>
  </si>
  <si>
    <t>t</t>
  </si>
  <si>
    <t>733</t>
  </si>
  <si>
    <t>Rozvod potrubí</t>
  </si>
  <si>
    <t>733 16-1104.R00</t>
  </si>
  <si>
    <t xml:space="preserve">Potrubí měděné Supersan 15 x 1 mm, polotvrdé </t>
  </si>
  <si>
    <t>733 16-1106.R00</t>
  </si>
  <si>
    <t xml:space="preserve">Potrubí měděné Supersan 18 x 1 mm, polotvrdé </t>
  </si>
  <si>
    <t>733 16-1107.R00</t>
  </si>
  <si>
    <t xml:space="preserve">Potrubí měděné Supersan 22 x 1 mm, polotvrdé </t>
  </si>
  <si>
    <t>733 16-1108.R00</t>
  </si>
  <si>
    <t xml:space="preserve">Potrubí měděné Supersan 28 x 1,5 mm, tvrdé </t>
  </si>
  <si>
    <t>733 19-0107.R00</t>
  </si>
  <si>
    <t xml:space="preserve">Tlaková zkouška potrubí měděného </t>
  </si>
  <si>
    <t>998 73-3101.R00</t>
  </si>
  <si>
    <t xml:space="preserve">Přesun hmot pro rozvody potrubí, výšky do 6 m </t>
  </si>
  <si>
    <t>734</t>
  </si>
  <si>
    <t>Armatury</t>
  </si>
  <si>
    <t>734 20-9105.R00</t>
  </si>
  <si>
    <t xml:space="preserve">Montáž armatur závitových,s 1závitem, G 1 </t>
  </si>
  <si>
    <t>kus</t>
  </si>
  <si>
    <t>734 20-9113.R00</t>
  </si>
  <si>
    <t xml:space="preserve">Montáž armatur závitových,se 2závity, G 1/2 </t>
  </si>
  <si>
    <t>734 20-9115.R00</t>
  </si>
  <si>
    <t xml:space="preserve">Montáž armatur závitových,se 2závity, G 1 </t>
  </si>
  <si>
    <t>734 29-1113.R00</t>
  </si>
  <si>
    <t xml:space="preserve">Kohouty plnící a vypouštěcí G 1/2 </t>
  </si>
  <si>
    <t>002-0701</t>
  </si>
  <si>
    <t xml:space="preserve">Termostatická hlavice HONEYWELL Thera 3 T6001H </t>
  </si>
  <si>
    <t>002-06031</t>
  </si>
  <si>
    <t xml:space="preserve">Termostatický ventil HONEYWELL SL DN 10 </t>
  </si>
  <si>
    <t>002-0802</t>
  </si>
  <si>
    <t xml:space="preserve">Regulační šroubení HONEYWELL VERAFIX E DN 15 </t>
  </si>
  <si>
    <t>002-0715</t>
  </si>
  <si>
    <t xml:space="preserve">Termostatická hlavice HEIMEIER K </t>
  </si>
  <si>
    <t>002-0808</t>
  </si>
  <si>
    <t xml:space="preserve">Regulační šroubení HEIMEIER VEKOLUX rohové </t>
  </si>
  <si>
    <t>020809</t>
  </si>
  <si>
    <t xml:space="preserve">Termostatický ventil HEIMEIER MULTILUX rohový </t>
  </si>
  <si>
    <t>002-0809</t>
  </si>
  <si>
    <t xml:space="preserve">Svěrné šroubení k VEKOLUX a REGULUX pro Cu trubky </t>
  </si>
  <si>
    <t>002-0810</t>
  </si>
  <si>
    <t xml:space="preserve">Opěrné pouzdro k svěrnému šroubení pro Cu trubky </t>
  </si>
  <si>
    <t>020810</t>
  </si>
  <si>
    <t xml:space="preserve">krytka k VEKOLUX  a MULTILUX </t>
  </si>
  <si>
    <t>002-0104</t>
  </si>
  <si>
    <t xml:space="preserve">kul. kohout GIACOMINI R 250 D 1" </t>
  </si>
  <si>
    <t>002-0404</t>
  </si>
  <si>
    <t xml:space="preserve">filtr 1" </t>
  </si>
  <si>
    <t>998 73-4101.R00</t>
  </si>
  <si>
    <t xml:space="preserve">Přesun hmot pro armatury, výšky do 6 m </t>
  </si>
  <si>
    <t>735</t>
  </si>
  <si>
    <t>Otopná tělesa</t>
  </si>
  <si>
    <t>735 15-9210.R00</t>
  </si>
  <si>
    <t xml:space="preserve">Montáž panelových těles 2řadých do délky 1140 mm </t>
  </si>
  <si>
    <t>735 15-8220.R00</t>
  </si>
  <si>
    <t xml:space="preserve">Tlakové zkoušky panelových těles 2řadých </t>
  </si>
  <si>
    <t>005-0102083</t>
  </si>
  <si>
    <t xml:space="preserve">RADIK  Ventil kompakt 11 - 6060 </t>
  </si>
  <si>
    <t>005-0102186</t>
  </si>
  <si>
    <t xml:space="preserve">RADIK  Ventil kompakt 21 - 6080 </t>
  </si>
  <si>
    <t>005-0102187</t>
  </si>
  <si>
    <t xml:space="preserve">RADIK Ventil kompakt 21 - 6090 </t>
  </si>
  <si>
    <t>005-0103275</t>
  </si>
  <si>
    <t xml:space="preserve">RADIK Klasik 22 - 9090 </t>
  </si>
  <si>
    <t>005-020137</t>
  </si>
  <si>
    <t xml:space="preserve">KORALUX RONDO COMFORT M 1820 / 600 </t>
  </si>
  <si>
    <t>998 73-5101.R00</t>
  </si>
  <si>
    <t xml:space="preserve">Přesun hmot pro otopná tělesa, výšky do 6 m </t>
  </si>
  <si>
    <t>Hodinová zúčtovací sazba</t>
  </si>
  <si>
    <t>2101</t>
  </si>
  <si>
    <t xml:space="preserve">Topná zkouška </t>
  </si>
  <si>
    <t>hodina</t>
  </si>
  <si>
    <t>099-13</t>
  </si>
  <si>
    <t xml:space="preserve">proplach otopné soustavy s odmašťovacím přípravkem </t>
  </si>
  <si>
    <t>099-14</t>
  </si>
  <si>
    <t xml:space="preserve">napuštění a odvzdušnění otopné soustavy </t>
  </si>
  <si>
    <t>Roman Jílek, Vaňkova 476, 339 01 Klatovy</t>
  </si>
  <si>
    <t>Město Železná Ruda, Klostermannovo nám. 295, 340 04 Ž.R.</t>
  </si>
  <si>
    <t>ŽELEZNÁ RUDA č. p. 31 - požární zbrojnice - změna stavby před dokončením č. 2</t>
  </si>
  <si>
    <t>Roman Jílek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</si>
</sst>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.0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4" fillId="0" borderId="14" xfId="0" applyFont="1" applyBorder="1" applyAlignment="1"/>
    <xf numFmtId="0" fontId="4" fillId="0" borderId="15" xfId="0" applyFont="1" applyBorder="1" applyAlignment="1"/>
    <xf numFmtId="14" fontId="0" fillId="0" borderId="0" xfId="0" applyNumberFormat="1" applyBorder="1" applyAlignment="1">
      <alignment horizontal="left"/>
    </xf>
    <xf numFmtId="0" fontId="0" fillId="0" borderId="0" xfId="0" applyAlignment="1">
      <alignment horizontal="left" wrapText="1"/>
    </xf>
    <xf numFmtId="0" fontId="3" fillId="2" borderId="19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2"/>
  <sheetViews>
    <sheetView tabSelected="1" workbookViewId="0">
      <selection activeCell="F30" sqref="F30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68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178" t="s">
        <v>180</v>
      </c>
      <c r="D6" s="179"/>
      <c r="E6" s="179"/>
      <c r="F6" s="179"/>
      <c r="G6" s="180"/>
    </row>
    <row r="7" spans="1:57">
      <c r="A7" s="13" t="s">
        <v>8</v>
      </c>
      <c r="B7" s="15"/>
      <c r="C7" s="181"/>
      <c r="D7" s="182"/>
      <c r="E7" s="18" t="s">
        <v>9</v>
      </c>
      <c r="F7" s="19"/>
      <c r="G7" s="20">
        <v>0</v>
      </c>
      <c r="H7" s="21"/>
      <c r="I7" s="21"/>
    </row>
    <row r="8" spans="1:57">
      <c r="A8" s="13" t="s">
        <v>10</v>
      </c>
      <c r="B8" s="15"/>
      <c r="C8" s="174" t="s">
        <v>179</v>
      </c>
      <c r="D8" s="175"/>
      <c r="E8" s="16"/>
      <c r="F8" s="15"/>
      <c r="G8" s="22">
        <f>IF(PocetMJ=0,,ROUND((#REF!+F29)/PocetMJ,1))</f>
        <v>0</v>
      </c>
    </row>
    <row r="9" spans="1:57">
      <c r="A9" s="23" t="s">
        <v>11</v>
      </c>
      <c r="B9" s="24"/>
      <c r="C9" s="24"/>
      <c r="D9" s="24"/>
      <c r="E9" s="25" t="s">
        <v>12</v>
      </c>
      <c r="F9" s="24"/>
      <c r="G9" s="26"/>
    </row>
    <row r="10" spans="1:57">
      <c r="A10" s="27" t="s">
        <v>13</v>
      </c>
      <c r="B10" s="11"/>
      <c r="C10" s="11"/>
      <c r="D10" s="11"/>
      <c r="E10" s="28" t="s">
        <v>14</v>
      </c>
      <c r="F10" s="11"/>
      <c r="G10" s="12"/>
      <c r="BA10" s="29"/>
      <c r="BB10" s="29"/>
      <c r="BC10" s="29"/>
      <c r="BD10" s="29"/>
      <c r="BE10" s="29"/>
    </row>
    <row r="11" spans="1:57">
      <c r="A11" s="27"/>
      <c r="B11" s="183" t="s">
        <v>178</v>
      </c>
      <c r="C11" s="184"/>
      <c r="D11" s="185"/>
    </row>
    <row r="12" spans="1:57" ht="28.5" customHeight="1" thickBot="1">
      <c r="A12" s="30" t="s">
        <v>15</v>
      </c>
      <c r="B12" s="31"/>
      <c r="C12" s="31"/>
      <c r="D12" s="31"/>
      <c r="E12" s="32"/>
      <c r="F12" s="32"/>
      <c r="G12" s="33"/>
    </row>
    <row r="13" spans="1:57" ht="17.25" customHeight="1" thickBot="1">
      <c r="A13" s="34" t="s">
        <v>16</v>
      </c>
      <c r="B13" s="35"/>
      <c r="C13" s="36"/>
      <c r="D13" s="37" t="s">
        <v>17</v>
      </c>
      <c r="E13" s="38"/>
      <c r="F13" s="38"/>
      <c r="G13" s="36"/>
    </row>
    <row r="14" spans="1:57" ht="15.95" customHeight="1">
      <c r="A14" s="39"/>
      <c r="B14" s="40" t="s">
        <v>18</v>
      </c>
      <c r="C14" s="41">
        <f>Dodavka</f>
        <v>0</v>
      </c>
      <c r="D14" s="42"/>
      <c r="E14" s="43"/>
      <c r="F14" s="44"/>
      <c r="G14" s="41"/>
    </row>
    <row r="15" spans="1:57" ht="15.95" customHeight="1">
      <c r="A15" s="39" t="s">
        <v>19</v>
      </c>
      <c r="B15" s="40" t="s">
        <v>20</v>
      </c>
      <c r="C15" s="41">
        <f>Mont</f>
        <v>0</v>
      </c>
      <c r="D15" s="23"/>
      <c r="E15" s="45"/>
      <c r="F15" s="46"/>
      <c r="G15" s="41"/>
    </row>
    <row r="16" spans="1:57" ht="15.95" customHeight="1">
      <c r="A16" s="39" t="s">
        <v>21</v>
      </c>
      <c r="B16" s="40" t="s">
        <v>22</v>
      </c>
      <c r="C16" s="41">
        <f>HSV</f>
        <v>0</v>
      </c>
      <c r="D16" s="23"/>
      <c r="E16" s="45"/>
      <c r="F16" s="46"/>
      <c r="G16" s="41"/>
    </row>
    <row r="17" spans="1:7" ht="15.95" customHeight="1">
      <c r="A17" s="47" t="s">
        <v>23</v>
      </c>
      <c r="B17" s="40" t="s">
        <v>24</v>
      </c>
      <c r="C17" s="41">
        <f>PSV</f>
        <v>0</v>
      </c>
      <c r="D17" s="23"/>
      <c r="E17" s="45"/>
      <c r="F17" s="46"/>
      <c r="G17" s="41"/>
    </row>
    <row r="18" spans="1:7" ht="15.95" customHeight="1">
      <c r="A18" s="48" t="s">
        <v>25</v>
      </c>
      <c r="B18" s="40"/>
      <c r="C18" s="41">
        <f>SUM(C14:C17)</f>
        <v>0</v>
      </c>
      <c r="D18" s="49"/>
      <c r="E18" s="45"/>
      <c r="F18" s="46"/>
      <c r="G18" s="41"/>
    </row>
    <row r="19" spans="1:7" ht="15.95" customHeight="1">
      <c r="A19" s="48"/>
      <c r="B19" s="40"/>
      <c r="C19" s="41"/>
      <c r="D19" s="23"/>
      <c r="E19" s="45"/>
      <c r="F19" s="46"/>
      <c r="G19" s="41"/>
    </row>
    <row r="20" spans="1:7" ht="15.95" customHeight="1">
      <c r="A20" s="48" t="s">
        <v>26</v>
      </c>
      <c r="B20" s="40"/>
      <c r="C20" s="41">
        <f>HZS</f>
        <v>0</v>
      </c>
      <c r="D20" s="23"/>
      <c r="E20" s="45"/>
      <c r="F20" s="46"/>
      <c r="G20" s="41"/>
    </row>
    <row r="21" spans="1:7" ht="15.95" customHeight="1">
      <c r="A21" s="27" t="s">
        <v>27</v>
      </c>
      <c r="B21" s="11"/>
      <c r="C21" s="41">
        <f>C18+C20</f>
        <v>0</v>
      </c>
      <c r="D21" s="23" t="s">
        <v>28</v>
      </c>
      <c r="E21" s="45"/>
      <c r="F21" s="46"/>
      <c r="G21" s="41">
        <f>G22-SUM(G14:G20)</f>
        <v>0</v>
      </c>
    </row>
    <row r="22" spans="1:7" ht="15.95" customHeight="1" thickBot="1">
      <c r="A22" s="23" t="s">
        <v>29</v>
      </c>
      <c r="B22" s="24"/>
      <c r="C22" s="50">
        <f>C21+G22</f>
        <v>0</v>
      </c>
      <c r="D22" s="51" t="s">
        <v>30</v>
      </c>
      <c r="E22" s="52"/>
      <c r="F22" s="53"/>
      <c r="G22" s="41">
        <f>VRN</f>
        <v>0</v>
      </c>
    </row>
    <row r="23" spans="1:7">
      <c r="A23" s="3" t="s">
        <v>31</v>
      </c>
      <c r="B23" s="5"/>
      <c r="C23" s="54" t="s">
        <v>32</v>
      </c>
      <c r="D23" s="5"/>
      <c r="E23" s="54" t="s">
        <v>33</v>
      </c>
      <c r="F23" s="5"/>
      <c r="G23" s="6"/>
    </row>
    <row r="24" spans="1:7">
      <c r="A24" s="13"/>
      <c r="B24" s="15"/>
      <c r="C24" s="16" t="s">
        <v>34</v>
      </c>
      <c r="D24" s="15" t="s">
        <v>181</v>
      </c>
      <c r="E24" s="16" t="s">
        <v>34</v>
      </c>
      <c r="F24" s="15"/>
      <c r="G24" s="17"/>
    </row>
    <row r="25" spans="1:7">
      <c r="A25" s="27" t="s">
        <v>35</v>
      </c>
      <c r="B25" s="55"/>
      <c r="C25" s="28" t="s">
        <v>35</v>
      </c>
      <c r="D25" s="176">
        <v>41418</v>
      </c>
      <c r="E25" s="28" t="s">
        <v>35</v>
      </c>
      <c r="F25" s="11"/>
      <c r="G25" s="12"/>
    </row>
    <row r="26" spans="1:7">
      <c r="A26" s="27"/>
      <c r="B26" s="56"/>
      <c r="C26" s="28" t="s">
        <v>36</v>
      </c>
      <c r="D26" s="11"/>
      <c r="E26" s="28" t="s">
        <v>37</v>
      </c>
      <c r="F26" s="11"/>
      <c r="G26" s="12"/>
    </row>
    <row r="27" spans="1:7">
      <c r="A27" s="27"/>
      <c r="B27" s="11"/>
      <c r="C27" s="28"/>
      <c r="D27" s="11"/>
      <c r="E27" s="28"/>
      <c r="F27" s="11"/>
      <c r="G27" s="12"/>
    </row>
    <row r="28" spans="1:7" ht="97.5" customHeight="1">
      <c r="A28" s="27"/>
      <c r="B28" s="11"/>
      <c r="C28" s="28"/>
      <c r="D28" s="11"/>
      <c r="E28" s="28"/>
      <c r="F28" s="11"/>
      <c r="G28" s="12"/>
    </row>
    <row r="29" spans="1:7">
      <c r="A29" s="13" t="s">
        <v>38</v>
      </c>
      <c r="B29" s="15"/>
      <c r="C29" s="57">
        <v>20</v>
      </c>
      <c r="D29" s="15" t="s">
        <v>39</v>
      </c>
      <c r="E29" s="16"/>
      <c r="F29" s="58">
        <v>0</v>
      </c>
      <c r="G29" s="17"/>
    </row>
    <row r="30" spans="1:7">
      <c r="A30" s="13" t="s">
        <v>40</v>
      </c>
      <c r="B30" s="15"/>
      <c r="C30" s="57">
        <v>20</v>
      </c>
      <c r="D30" s="15" t="s">
        <v>39</v>
      </c>
      <c r="E30" s="16"/>
      <c r="F30" s="59">
        <f>ROUND(PRODUCT(F29,C30/100),0)</f>
        <v>0</v>
      </c>
      <c r="G30" s="26"/>
    </row>
    <row r="31" spans="1:7" s="65" customFormat="1" ht="19.5" customHeight="1" thickBot="1">
      <c r="A31" s="60" t="s">
        <v>41</v>
      </c>
      <c r="B31" s="61"/>
      <c r="C31" s="61"/>
      <c r="D31" s="61"/>
      <c r="E31" s="62"/>
      <c r="F31" s="63">
        <f>ROUND(SUM(F29:F30),0)</f>
        <v>0</v>
      </c>
      <c r="G31" s="64"/>
    </row>
    <row r="33" spans="1:8">
      <c r="A33" s="66" t="s">
        <v>42</v>
      </c>
      <c r="B33" s="66"/>
      <c r="C33" s="66"/>
      <c r="D33" s="66"/>
      <c r="E33" s="66"/>
      <c r="F33" s="66"/>
      <c r="G33" s="66"/>
      <c r="H33" t="s">
        <v>4</v>
      </c>
    </row>
    <row r="34" spans="1:8" ht="14.25" customHeight="1">
      <c r="A34" s="66"/>
      <c r="B34" s="186"/>
      <c r="C34" s="186"/>
      <c r="D34" s="186"/>
      <c r="E34" s="186"/>
      <c r="F34" s="186"/>
      <c r="G34" s="186"/>
      <c r="H34" t="s">
        <v>4</v>
      </c>
    </row>
    <row r="35" spans="1:8" ht="12.75" customHeight="1">
      <c r="A35" s="67"/>
      <c r="B35" s="186"/>
      <c r="C35" s="186"/>
      <c r="D35" s="186"/>
      <c r="E35" s="186"/>
      <c r="F35" s="186"/>
      <c r="G35" s="186"/>
      <c r="H35" t="s">
        <v>4</v>
      </c>
    </row>
    <row r="36" spans="1:8">
      <c r="A36" s="67"/>
      <c r="B36" s="186"/>
      <c r="C36" s="186"/>
      <c r="D36" s="186"/>
      <c r="E36" s="186"/>
      <c r="F36" s="186"/>
      <c r="G36" s="186"/>
      <c r="H36" t="s">
        <v>4</v>
      </c>
    </row>
    <row r="37" spans="1:8">
      <c r="A37" s="67"/>
      <c r="B37" s="186"/>
      <c r="C37" s="186"/>
      <c r="D37" s="186"/>
      <c r="E37" s="186"/>
      <c r="F37" s="186"/>
      <c r="G37" s="186"/>
      <c r="H37" t="s">
        <v>4</v>
      </c>
    </row>
    <row r="38" spans="1:8">
      <c r="A38" s="67"/>
      <c r="B38" s="186"/>
      <c r="C38" s="186"/>
      <c r="D38" s="186"/>
      <c r="E38" s="186"/>
      <c r="F38" s="186"/>
      <c r="G38" s="186"/>
      <c r="H38" t="s">
        <v>4</v>
      </c>
    </row>
    <row r="39" spans="1:8">
      <c r="A39" s="67"/>
      <c r="B39" s="186"/>
      <c r="C39" s="186"/>
      <c r="D39" s="186"/>
      <c r="E39" s="186"/>
      <c r="F39" s="186"/>
      <c r="G39" s="186"/>
      <c r="H39" t="s">
        <v>4</v>
      </c>
    </row>
    <row r="40" spans="1:8">
      <c r="A40" s="67"/>
      <c r="B40" s="186"/>
      <c r="C40" s="186"/>
      <c r="D40" s="186"/>
      <c r="E40" s="186"/>
      <c r="F40" s="186"/>
      <c r="G40" s="186"/>
      <c r="H40" t="s">
        <v>4</v>
      </c>
    </row>
    <row r="41" spans="1:8">
      <c r="A41" s="67"/>
      <c r="B41" s="186"/>
      <c r="C41" s="186"/>
      <c r="D41" s="186"/>
      <c r="E41" s="186"/>
      <c r="F41" s="186"/>
      <c r="G41" s="186"/>
      <c r="H41" t="s">
        <v>4</v>
      </c>
    </row>
    <row r="42" spans="1:8" ht="3" customHeight="1">
      <c r="A42" s="67"/>
      <c r="B42" s="186"/>
      <c r="C42" s="186"/>
      <c r="D42" s="186"/>
      <c r="E42" s="186"/>
      <c r="F42" s="186"/>
      <c r="G42" s="186"/>
      <c r="H42" t="s">
        <v>4</v>
      </c>
    </row>
    <row r="43" spans="1:8">
      <c r="B43" s="177"/>
      <c r="C43" s="177"/>
      <c r="D43" s="177"/>
      <c r="E43" s="177"/>
      <c r="F43" s="177"/>
      <c r="G43" s="177"/>
    </row>
    <row r="44" spans="1:8">
      <c r="B44" s="177"/>
      <c r="C44" s="177"/>
      <c r="D44" s="177"/>
      <c r="E44" s="177"/>
      <c r="F44" s="177"/>
      <c r="G44" s="177"/>
    </row>
    <row r="45" spans="1:8">
      <c r="B45" s="177"/>
      <c r="C45" s="177"/>
      <c r="D45" s="177"/>
      <c r="E45" s="177"/>
      <c r="F45" s="177"/>
      <c r="G45" s="177"/>
    </row>
    <row r="46" spans="1:8">
      <c r="B46" s="177"/>
      <c r="C46" s="177"/>
      <c r="D46" s="177"/>
      <c r="E46" s="177"/>
      <c r="F46" s="177"/>
      <c r="G46" s="177"/>
    </row>
    <row r="47" spans="1:8">
      <c r="B47" s="177"/>
      <c r="C47" s="177"/>
      <c r="D47" s="177"/>
      <c r="E47" s="177"/>
      <c r="F47" s="177"/>
      <c r="G47" s="177"/>
    </row>
    <row r="48" spans="1:8">
      <c r="B48" s="177"/>
      <c r="C48" s="177"/>
      <c r="D48" s="177"/>
      <c r="E48" s="177"/>
      <c r="F48" s="177"/>
      <c r="G48" s="177"/>
    </row>
    <row r="49" spans="2:7">
      <c r="B49" s="177"/>
      <c r="C49" s="177"/>
      <c r="D49" s="177"/>
      <c r="E49" s="177"/>
      <c r="F49" s="177"/>
      <c r="G49" s="177"/>
    </row>
    <row r="50" spans="2:7">
      <c r="B50" s="177"/>
      <c r="C50" s="177"/>
      <c r="D50" s="177"/>
      <c r="E50" s="177"/>
      <c r="F50" s="177"/>
      <c r="G50" s="177"/>
    </row>
    <row r="51" spans="2:7">
      <c r="B51" s="177"/>
      <c r="C51" s="177"/>
      <c r="D51" s="177"/>
      <c r="E51" s="177"/>
      <c r="F51" s="177"/>
      <c r="G51" s="177"/>
    </row>
    <row r="52" spans="2:7">
      <c r="B52" s="177"/>
      <c r="C52" s="177"/>
      <c r="D52" s="177"/>
      <c r="E52" s="177"/>
      <c r="F52" s="177"/>
      <c r="G52" s="177"/>
    </row>
  </sheetData>
  <mergeCells count="14">
    <mergeCell ref="B51:G51"/>
    <mergeCell ref="B52:G52"/>
    <mergeCell ref="C6:G6"/>
    <mergeCell ref="B45:G45"/>
    <mergeCell ref="B46:G46"/>
    <mergeCell ref="B47:G47"/>
    <mergeCell ref="B48:G48"/>
    <mergeCell ref="B49:G49"/>
    <mergeCell ref="B50:G50"/>
    <mergeCell ref="C7:D7"/>
    <mergeCell ref="B11:D11"/>
    <mergeCell ref="B34:G42"/>
    <mergeCell ref="B43:G43"/>
    <mergeCell ref="B44:G4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0"/>
  <sheetViews>
    <sheetView workbookViewId="0">
      <selection activeCell="A18" sqref="A18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87" t="s">
        <v>5</v>
      </c>
      <c r="B1" s="188"/>
      <c r="C1" s="68" t="str">
        <f>CONCATENATE(cislostavby," ",nazevstavby)</f>
        <v xml:space="preserve"> ŽELEZNÁ RUDA č. p. 31 - požární zbrojnice - změna stavby před dokončením č. 2</v>
      </c>
      <c r="D1" s="69"/>
      <c r="E1" s="70"/>
      <c r="F1" s="69"/>
      <c r="G1" s="71"/>
      <c r="H1" s="72"/>
      <c r="I1" s="73"/>
    </row>
    <row r="2" spans="1:57" ht="13.5" thickBot="1">
      <c r="A2" s="189" t="s">
        <v>1</v>
      </c>
      <c r="B2" s="190"/>
      <c r="C2" s="74" t="str">
        <f>CONCATENATE(cisloobjektu," ",nazevobjektu)</f>
        <v xml:space="preserve"> SZS - Ústřední vytápění</v>
      </c>
      <c r="D2" s="75"/>
      <c r="E2" s="76"/>
      <c r="F2" s="75"/>
      <c r="G2" s="191"/>
      <c r="H2" s="191"/>
      <c r="I2" s="192"/>
    </row>
    <row r="3" spans="1:57" ht="13.5" thickTop="1">
      <c r="F3" s="11"/>
    </row>
    <row r="4" spans="1:57" ht="19.5" customHeight="1">
      <c r="A4" s="77" t="s">
        <v>43</v>
      </c>
      <c r="B4" s="1"/>
      <c r="C4" s="1"/>
      <c r="D4" s="1"/>
      <c r="E4" s="78"/>
      <c r="F4" s="1"/>
      <c r="G4" s="1"/>
      <c r="H4" s="1"/>
      <c r="I4" s="1"/>
    </row>
    <row r="5" spans="1:57" ht="13.5" thickBot="1"/>
    <row r="6" spans="1:57" s="11" customFormat="1" ht="13.5" thickBot="1">
      <c r="A6" s="79"/>
      <c r="B6" s="80" t="s">
        <v>44</v>
      </c>
      <c r="C6" s="80"/>
      <c r="D6" s="81"/>
      <c r="E6" s="82" t="s">
        <v>45</v>
      </c>
      <c r="F6" s="83" t="s">
        <v>46</v>
      </c>
      <c r="G6" s="83" t="s">
        <v>47</v>
      </c>
      <c r="H6" s="83" t="s">
        <v>48</v>
      </c>
      <c r="I6" s="84" t="s">
        <v>26</v>
      </c>
    </row>
    <row r="7" spans="1:57" s="11" customFormat="1">
      <c r="A7" s="170" t="str">
        <f>Položky!B7</f>
        <v>713</v>
      </c>
      <c r="B7" s="85" t="str">
        <f>Položky!C7</f>
        <v>Izolace tepelné</v>
      </c>
      <c r="C7" s="86"/>
      <c r="D7" s="87"/>
      <c r="E7" s="171">
        <f>Položky!BA13</f>
        <v>0</v>
      </c>
      <c r="F7" s="172">
        <f>Položky!BB13</f>
        <v>0</v>
      </c>
      <c r="G7" s="172">
        <f>Položky!BC13</f>
        <v>0</v>
      </c>
      <c r="H7" s="172">
        <f>Položky!BD13</f>
        <v>0</v>
      </c>
      <c r="I7" s="173">
        <f>Položky!BE13</f>
        <v>0</v>
      </c>
    </row>
    <row r="8" spans="1:57" s="11" customFormat="1">
      <c r="A8" s="170" t="str">
        <f>Položky!B14</f>
        <v>731</v>
      </c>
      <c r="B8" s="85" t="str">
        <f>Položky!C14</f>
        <v>Kotelny</v>
      </c>
      <c r="C8" s="86"/>
      <c r="D8" s="87"/>
      <c r="E8" s="171">
        <f>Položky!BA23</f>
        <v>0</v>
      </c>
      <c r="F8" s="172">
        <f>Položky!BB23</f>
        <v>0</v>
      </c>
      <c r="G8" s="172">
        <f>Položky!BC23</f>
        <v>0</v>
      </c>
      <c r="H8" s="172">
        <f>Položky!BD23</f>
        <v>0</v>
      </c>
      <c r="I8" s="173">
        <f>Položky!BE23</f>
        <v>0</v>
      </c>
    </row>
    <row r="9" spans="1:57" s="11" customFormat="1">
      <c r="A9" s="170" t="str">
        <f>Položky!B24</f>
        <v>733</v>
      </c>
      <c r="B9" s="85" t="str">
        <f>Položky!C24</f>
        <v>Rozvod potrubí</v>
      </c>
      <c r="C9" s="86"/>
      <c r="D9" s="87"/>
      <c r="E9" s="171">
        <f>Položky!BA31</f>
        <v>0</v>
      </c>
      <c r="F9" s="172">
        <f>Položky!BB31</f>
        <v>0</v>
      </c>
      <c r="G9" s="172">
        <f>Položky!BC31</f>
        <v>0</v>
      </c>
      <c r="H9" s="172">
        <f>Položky!BD31</f>
        <v>0</v>
      </c>
      <c r="I9" s="173">
        <f>Položky!BE31</f>
        <v>0</v>
      </c>
    </row>
    <row r="10" spans="1:57" s="11" customFormat="1">
      <c r="A10" s="170" t="str">
        <f>Položky!B32</f>
        <v>734</v>
      </c>
      <c r="B10" s="85" t="str">
        <f>Položky!C32</f>
        <v>Armatury</v>
      </c>
      <c r="C10" s="86"/>
      <c r="D10" s="87"/>
      <c r="E10" s="171">
        <f>Položky!BA49</f>
        <v>0</v>
      </c>
      <c r="F10" s="172">
        <f>Položky!BB49</f>
        <v>0</v>
      </c>
      <c r="G10" s="172">
        <f>Položky!BC49</f>
        <v>0</v>
      </c>
      <c r="H10" s="172">
        <f>Položky!BD49</f>
        <v>0</v>
      </c>
      <c r="I10" s="173">
        <f>Položky!BE49</f>
        <v>0</v>
      </c>
    </row>
    <row r="11" spans="1:57" s="11" customFormat="1">
      <c r="A11" s="170" t="str">
        <f>Položky!B50</f>
        <v>735</v>
      </c>
      <c r="B11" s="85" t="str">
        <f>Položky!C50</f>
        <v>Otopná tělesa</v>
      </c>
      <c r="C11" s="86"/>
      <c r="D11" s="87"/>
      <c r="E11" s="171">
        <f>Položky!BA59</f>
        <v>0</v>
      </c>
      <c r="F11" s="172">
        <f>Položky!BB59</f>
        <v>0</v>
      </c>
      <c r="G11" s="172">
        <f>Položky!BC59</f>
        <v>0</v>
      </c>
      <c r="H11" s="172">
        <f>Položky!BD59</f>
        <v>0</v>
      </c>
      <c r="I11" s="173">
        <f>Položky!BE59</f>
        <v>0</v>
      </c>
    </row>
    <row r="12" spans="1:57" s="11" customFormat="1" ht="13.5" thickBot="1">
      <c r="A12" s="170" t="str">
        <f>Položky!B60</f>
        <v>HZS</v>
      </c>
      <c r="B12" s="85" t="str">
        <f>Položky!C60</f>
        <v>Hodinová zúčtovací sazba</v>
      </c>
      <c r="C12" s="86"/>
      <c r="D12" s="87"/>
      <c r="E12" s="171">
        <f>Položky!BA64</f>
        <v>0</v>
      </c>
      <c r="F12" s="172">
        <f>Položky!BB64</f>
        <v>0</v>
      </c>
      <c r="G12" s="172">
        <f>Položky!BC64</f>
        <v>0</v>
      </c>
      <c r="H12" s="172">
        <f>Položky!BD64</f>
        <v>0</v>
      </c>
      <c r="I12" s="173">
        <f>Položky!BE64</f>
        <v>0</v>
      </c>
    </row>
    <row r="13" spans="1:57" s="93" customFormat="1" ht="13.5" thickBot="1">
      <c r="A13" s="88"/>
      <c r="B13" s="80" t="s">
        <v>49</v>
      </c>
      <c r="C13" s="80"/>
      <c r="D13" s="89"/>
      <c r="E13" s="90">
        <f>SUM(E7:E12)</f>
        <v>0</v>
      </c>
      <c r="F13" s="91">
        <f>SUM(F7:F12)</f>
        <v>0</v>
      </c>
      <c r="G13" s="91">
        <f>SUM(G7:G12)</f>
        <v>0</v>
      </c>
      <c r="H13" s="91">
        <f>SUM(H7:H12)</f>
        <v>0</v>
      </c>
      <c r="I13" s="92">
        <f>SUM(I7:I12)</f>
        <v>0</v>
      </c>
    </row>
    <row r="14" spans="1:57">
      <c r="A14" s="86"/>
      <c r="B14" s="86"/>
      <c r="C14" s="86"/>
      <c r="D14" s="86"/>
      <c r="E14" s="86"/>
      <c r="F14" s="86"/>
      <c r="G14" s="86"/>
      <c r="H14" s="86"/>
      <c r="I14" s="86"/>
    </row>
    <row r="15" spans="1:57" ht="19.5" customHeight="1">
      <c r="A15" s="94" t="s">
        <v>50</v>
      </c>
      <c r="B15" s="94"/>
      <c r="C15" s="94"/>
      <c r="D15" s="94"/>
      <c r="E15" s="94"/>
      <c r="F15" s="94"/>
      <c r="G15" s="95"/>
      <c r="H15" s="94"/>
      <c r="I15" s="94"/>
      <c r="BA15" s="29"/>
      <c r="BB15" s="29"/>
      <c r="BC15" s="29"/>
      <c r="BD15" s="29"/>
      <c r="BE15" s="29"/>
    </row>
    <row r="16" spans="1:57" ht="13.5" thickBot="1">
      <c r="A16" s="96"/>
      <c r="B16" s="96"/>
      <c r="C16" s="96"/>
      <c r="D16" s="96"/>
      <c r="E16" s="96"/>
      <c r="F16" s="96"/>
      <c r="G16" s="96"/>
      <c r="H16" s="96"/>
      <c r="I16" s="96"/>
    </row>
    <row r="17" spans="1:53">
      <c r="A17" s="97" t="s">
        <v>51</v>
      </c>
      <c r="B17" s="98"/>
      <c r="C17" s="98"/>
      <c r="D17" s="99"/>
      <c r="E17" s="100" t="s">
        <v>52</v>
      </c>
      <c r="F17" s="101" t="s">
        <v>53</v>
      </c>
      <c r="G17" s="102" t="s">
        <v>54</v>
      </c>
      <c r="H17" s="103"/>
      <c r="I17" s="104" t="s">
        <v>52</v>
      </c>
    </row>
    <row r="18" spans="1:53">
      <c r="A18" s="105"/>
      <c r="B18" s="106"/>
      <c r="C18" s="106"/>
      <c r="D18" s="107"/>
      <c r="E18" s="108"/>
      <c r="F18" s="109"/>
      <c r="G18" s="110">
        <f>CHOOSE(BA18+1,HSV+PSV,HSV+PSV+Mont,HSV+PSV+Dodavka+Mont,HSV,PSV,Mont,Dodavka,Mont+Dodavka,0)</f>
        <v>0</v>
      </c>
      <c r="H18" s="111"/>
      <c r="I18" s="112">
        <f>E18+F18*G18/100</f>
        <v>0</v>
      </c>
      <c r="BA18">
        <v>8</v>
      </c>
    </row>
    <row r="19" spans="1:53" ht="13.5" thickBot="1">
      <c r="A19" s="113"/>
      <c r="B19" s="114" t="s">
        <v>55</v>
      </c>
      <c r="C19" s="115"/>
      <c r="D19" s="116"/>
      <c r="E19" s="117"/>
      <c r="F19" s="118"/>
      <c r="G19" s="118"/>
      <c r="H19" s="193">
        <f>SUM(H18:H18)</f>
        <v>0</v>
      </c>
      <c r="I19" s="194"/>
    </row>
    <row r="20" spans="1:53">
      <c r="A20" s="96"/>
      <c r="B20" s="96"/>
      <c r="C20" s="96"/>
      <c r="D20" s="96"/>
      <c r="E20" s="96"/>
      <c r="F20" s="96"/>
      <c r="G20" s="96"/>
      <c r="H20" s="96"/>
      <c r="I20" s="96"/>
    </row>
    <row r="21" spans="1:53">
      <c r="B21" s="93"/>
      <c r="F21" s="119"/>
      <c r="G21" s="120"/>
      <c r="H21" s="120"/>
      <c r="I21" s="121"/>
    </row>
    <row r="22" spans="1:53">
      <c r="F22" s="119"/>
      <c r="G22" s="120"/>
      <c r="H22" s="120"/>
      <c r="I22" s="121"/>
    </row>
    <row r="23" spans="1:53">
      <c r="F23" s="119"/>
      <c r="G23" s="120"/>
      <c r="H23" s="120"/>
      <c r="I23" s="121"/>
    </row>
    <row r="24" spans="1:53">
      <c r="F24" s="119"/>
      <c r="G24" s="120"/>
      <c r="H24" s="120"/>
      <c r="I24" s="121"/>
    </row>
    <row r="25" spans="1:53">
      <c r="F25" s="119"/>
      <c r="G25" s="120"/>
      <c r="H25" s="120"/>
      <c r="I25" s="121"/>
    </row>
    <row r="26" spans="1:53">
      <c r="F26" s="119"/>
      <c r="G26" s="120"/>
      <c r="H26" s="120"/>
      <c r="I26" s="121"/>
    </row>
    <row r="27" spans="1:53">
      <c r="F27" s="119"/>
      <c r="G27" s="120"/>
      <c r="H27" s="120"/>
      <c r="I27" s="121"/>
    </row>
    <row r="28" spans="1:53">
      <c r="F28" s="119"/>
      <c r="G28" s="120"/>
      <c r="H28" s="120"/>
      <c r="I28" s="121"/>
    </row>
    <row r="29" spans="1:53">
      <c r="F29" s="119"/>
      <c r="G29" s="120"/>
      <c r="H29" s="120"/>
      <c r="I29" s="121"/>
    </row>
    <row r="30" spans="1:53">
      <c r="F30" s="119"/>
      <c r="G30" s="120"/>
      <c r="H30" s="120"/>
      <c r="I30" s="121"/>
    </row>
    <row r="31" spans="1:53">
      <c r="F31" s="119"/>
      <c r="G31" s="120"/>
      <c r="H31" s="120"/>
      <c r="I31" s="121"/>
    </row>
    <row r="32" spans="1:53">
      <c r="F32" s="119"/>
      <c r="G32" s="120"/>
      <c r="H32" s="120"/>
      <c r="I32" s="121"/>
    </row>
    <row r="33" spans="6:9">
      <c r="F33" s="119"/>
      <c r="G33" s="120"/>
      <c r="H33" s="120"/>
      <c r="I33" s="121"/>
    </row>
    <row r="34" spans="6:9">
      <c r="F34" s="119"/>
      <c r="G34" s="120"/>
      <c r="H34" s="120"/>
      <c r="I34" s="121"/>
    </row>
    <row r="35" spans="6:9">
      <c r="F35" s="119"/>
      <c r="G35" s="120"/>
      <c r="H35" s="120"/>
      <c r="I35" s="121"/>
    </row>
    <row r="36" spans="6:9">
      <c r="F36" s="119"/>
      <c r="G36" s="120"/>
      <c r="H36" s="120"/>
      <c r="I36" s="121"/>
    </row>
    <row r="37" spans="6:9">
      <c r="F37" s="119"/>
      <c r="G37" s="120"/>
      <c r="H37" s="120"/>
      <c r="I37" s="121"/>
    </row>
    <row r="38" spans="6:9">
      <c r="F38" s="119"/>
      <c r="G38" s="120"/>
      <c r="H38" s="120"/>
      <c r="I38" s="121"/>
    </row>
    <row r="39" spans="6:9">
      <c r="F39" s="119"/>
      <c r="G39" s="120"/>
      <c r="H39" s="120"/>
      <c r="I39" s="121"/>
    </row>
    <row r="40" spans="6:9">
      <c r="F40" s="119"/>
      <c r="G40" s="120"/>
      <c r="H40" s="120"/>
      <c r="I40" s="121"/>
    </row>
    <row r="41" spans="6:9">
      <c r="F41" s="119"/>
      <c r="G41" s="120"/>
      <c r="H41" s="120"/>
      <c r="I41" s="121"/>
    </row>
    <row r="42" spans="6:9">
      <c r="F42" s="119"/>
      <c r="G42" s="120"/>
      <c r="H42" s="120"/>
      <c r="I42" s="121"/>
    </row>
    <row r="43" spans="6:9">
      <c r="F43" s="119"/>
      <c r="G43" s="120"/>
      <c r="H43" s="120"/>
      <c r="I43" s="121"/>
    </row>
    <row r="44" spans="6:9">
      <c r="F44" s="119"/>
      <c r="G44" s="120"/>
      <c r="H44" s="120"/>
      <c r="I44" s="121"/>
    </row>
    <row r="45" spans="6:9">
      <c r="F45" s="119"/>
      <c r="G45" s="120"/>
      <c r="H45" s="120"/>
      <c r="I45" s="121"/>
    </row>
    <row r="46" spans="6:9">
      <c r="F46" s="119"/>
      <c r="G46" s="120"/>
      <c r="H46" s="120"/>
      <c r="I46" s="121"/>
    </row>
    <row r="47" spans="6:9">
      <c r="F47" s="119"/>
      <c r="G47" s="120"/>
      <c r="H47" s="120"/>
      <c r="I47" s="121"/>
    </row>
    <row r="48" spans="6:9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  <row r="70" spans="6:9">
      <c r="F70" s="119"/>
      <c r="G70" s="120"/>
      <c r="H70" s="120"/>
      <c r="I70" s="121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37"/>
  <sheetViews>
    <sheetView showGridLines="0" showZeros="0" zoomScaleNormal="100" workbookViewId="0">
      <selection activeCell="F8" sqref="F8:G64"/>
    </sheetView>
  </sheetViews>
  <sheetFormatPr defaultRowHeight="12.75"/>
  <cols>
    <col min="1" max="1" width="3.85546875" style="122" customWidth="1"/>
    <col min="2" max="2" width="12" style="122" customWidth="1"/>
    <col min="3" max="3" width="40.42578125" style="122" customWidth="1"/>
    <col min="4" max="4" width="5.5703125" style="122" customWidth="1"/>
    <col min="5" max="5" width="8.5703125" style="164" customWidth="1"/>
    <col min="6" max="6" width="9.85546875" style="122" customWidth="1"/>
    <col min="7" max="7" width="13.85546875" style="122" customWidth="1"/>
    <col min="8" max="16384" width="9.140625" style="122"/>
  </cols>
  <sheetData>
    <row r="1" spans="1:104" ht="15.75">
      <c r="A1" s="195" t="s">
        <v>56</v>
      </c>
      <c r="B1" s="195"/>
      <c r="C1" s="195"/>
      <c r="D1" s="195"/>
      <c r="E1" s="195"/>
      <c r="F1" s="195"/>
      <c r="G1" s="195"/>
    </row>
    <row r="2" spans="1:104" ht="13.5" thickBot="1">
      <c r="A2" s="123"/>
      <c r="B2" s="124"/>
      <c r="C2" s="125"/>
      <c r="D2" s="125"/>
      <c r="E2" s="126"/>
      <c r="F2" s="125"/>
      <c r="G2" s="125"/>
    </row>
    <row r="3" spans="1:104" ht="13.5" thickTop="1">
      <c r="A3" s="196" t="s">
        <v>5</v>
      </c>
      <c r="B3" s="197"/>
      <c r="C3" s="127" t="str">
        <f>CONCATENATE(cislostavby," ",nazevstavby)</f>
        <v xml:space="preserve"> ŽELEZNÁ RUDA č. p. 31 - požární zbrojnice - změna stavby před dokončením č. 2</v>
      </c>
      <c r="D3" s="128"/>
      <c r="E3" s="129"/>
      <c r="F3" s="130">
        <f>Rekapitulace!H1</f>
        <v>0</v>
      </c>
      <c r="G3" s="131"/>
    </row>
    <row r="4" spans="1:104" ht="13.5" thickBot="1">
      <c r="A4" s="198" t="s">
        <v>1</v>
      </c>
      <c r="B4" s="199"/>
      <c r="C4" s="132" t="str">
        <f>CONCATENATE(cisloobjektu," ",nazevobjektu)</f>
        <v xml:space="preserve"> SZS - Ústřední vytápění</v>
      </c>
      <c r="D4" s="133"/>
      <c r="E4" s="200"/>
      <c r="F4" s="200"/>
      <c r="G4" s="201"/>
    </row>
    <row r="5" spans="1:104" ht="13.5" thickTop="1">
      <c r="A5" s="134"/>
      <c r="B5" s="135"/>
      <c r="C5" s="135"/>
      <c r="D5" s="123"/>
      <c r="E5" s="136"/>
      <c r="F5" s="123"/>
      <c r="G5" s="137"/>
    </row>
    <row r="6" spans="1:104">
      <c r="A6" s="138" t="s">
        <v>57</v>
      </c>
      <c r="B6" s="139" t="s">
        <v>58</v>
      </c>
      <c r="C6" s="139" t="s">
        <v>59</v>
      </c>
      <c r="D6" s="139" t="s">
        <v>60</v>
      </c>
      <c r="E6" s="140" t="s">
        <v>61</v>
      </c>
      <c r="F6" s="139" t="s">
        <v>62</v>
      </c>
      <c r="G6" s="141" t="s">
        <v>63</v>
      </c>
    </row>
    <row r="7" spans="1:104">
      <c r="A7" s="142" t="s">
        <v>64</v>
      </c>
      <c r="B7" s="143" t="s">
        <v>69</v>
      </c>
      <c r="C7" s="144" t="s">
        <v>70</v>
      </c>
      <c r="D7" s="145"/>
      <c r="E7" s="146"/>
      <c r="F7" s="146"/>
      <c r="G7" s="147"/>
      <c r="H7" s="148"/>
      <c r="I7" s="148"/>
      <c r="O7" s="149">
        <v>1</v>
      </c>
    </row>
    <row r="8" spans="1:104">
      <c r="A8" s="150">
        <v>1</v>
      </c>
      <c r="B8" s="151" t="s">
        <v>71</v>
      </c>
      <c r="C8" s="152" t="s">
        <v>72</v>
      </c>
      <c r="D8" s="153" t="s">
        <v>73</v>
      </c>
      <c r="E8" s="154">
        <v>12</v>
      </c>
      <c r="F8" s="154"/>
      <c r="G8" s="155"/>
      <c r="O8" s="149">
        <v>2</v>
      </c>
      <c r="AA8" s="122">
        <v>12</v>
      </c>
      <c r="AB8" s="122">
        <v>0</v>
      </c>
      <c r="AC8" s="122">
        <v>1</v>
      </c>
      <c r="AZ8" s="122">
        <v>2</v>
      </c>
      <c r="BA8" s="122">
        <f>IF(AZ8=1,G8,0)</f>
        <v>0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1E-4</v>
      </c>
    </row>
    <row r="9" spans="1:104">
      <c r="A9" s="150">
        <v>2</v>
      </c>
      <c r="B9" s="151" t="s">
        <v>74</v>
      </c>
      <c r="C9" s="152" t="s">
        <v>75</v>
      </c>
      <c r="D9" s="153" t="s">
        <v>76</v>
      </c>
      <c r="E9" s="154">
        <v>10</v>
      </c>
      <c r="F9" s="154"/>
      <c r="G9" s="155"/>
      <c r="O9" s="149">
        <v>2</v>
      </c>
      <c r="AA9" s="122">
        <v>12</v>
      </c>
      <c r="AB9" s="122">
        <v>1</v>
      </c>
      <c r="AC9" s="122">
        <v>2</v>
      </c>
      <c r="AZ9" s="122">
        <v>2</v>
      </c>
      <c r="BA9" s="122">
        <f>IF(AZ9=1,G9,0)</f>
        <v>0</v>
      </c>
      <c r="BB9" s="122">
        <f>IF(AZ9=2,G9,0)</f>
        <v>0</v>
      </c>
      <c r="BC9" s="122">
        <f>IF(AZ9=3,G9,0)</f>
        <v>0</v>
      </c>
      <c r="BD9" s="122">
        <f>IF(AZ9=4,G9,0)</f>
        <v>0</v>
      </c>
      <c r="BE9" s="122">
        <f>IF(AZ9=5,G9,0)</f>
        <v>0</v>
      </c>
      <c r="CZ9" s="122">
        <v>0</v>
      </c>
    </row>
    <row r="10" spans="1:104">
      <c r="A10" s="150">
        <v>3</v>
      </c>
      <c r="B10" s="151" t="s">
        <v>77</v>
      </c>
      <c r="C10" s="152" t="s">
        <v>78</v>
      </c>
      <c r="D10" s="153" t="s">
        <v>76</v>
      </c>
      <c r="E10" s="154">
        <v>35</v>
      </c>
      <c r="F10" s="154"/>
      <c r="G10" s="155"/>
      <c r="O10" s="149">
        <v>2</v>
      </c>
      <c r="AA10" s="122">
        <v>12</v>
      </c>
      <c r="AB10" s="122">
        <v>1</v>
      </c>
      <c r="AC10" s="122">
        <v>3</v>
      </c>
      <c r="AZ10" s="122">
        <v>2</v>
      </c>
      <c r="BA10" s="122">
        <f>IF(AZ10=1,G10,0)</f>
        <v>0</v>
      </c>
      <c r="BB10" s="122">
        <f>IF(AZ10=2,G10,0)</f>
        <v>0</v>
      </c>
      <c r="BC10" s="122">
        <f>IF(AZ10=3,G10,0)</f>
        <v>0</v>
      </c>
      <c r="BD10" s="122">
        <f>IF(AZ10=4,G10,0)</f>
        <v>0</v>
      </c>
      <c r="BE10" s="122">
        <f>IF(AZ10=5,G10,0)</f>
        <v>0</v>
      </c>
      <c r="CZ10" s="122">
        <v>0</v>
      </c>
    </row>
    <row r="11" spans="1:104">
      <c r="A11" s="150">
        <v>4</v>
      </c>
      <c r="B11" s="151" t="s">
        <v>79</v>
      </c>
      <c r="C11" s="152" t="s">
        <v>80</v>
      </c>
      <c r="D11" s="153" t="s">
        <v>76</v>
      </c>
      <c r="E11" s="154">
        <v>16</v>
      </c>
      <c r="F11" s="154"/>
      <c r="G11" s="155"/>
      <c r="O11" s="149">
        <v>2</v>
      </c>
      <c r="AA11" s="122">
        <v>12</v>
      </c>
      <c r="AB11" s="122">
        <v>1</v>
      </c>
      <c r="AC11" s="122">
        <v>4</v>
      </c>
      <c r="AZ11" s="122">
        <v>2</v>
      </c>
      <c r="BA11" s="122">
        <f>IF(AZ11=1,G11,0)</f>
        <v>0</v>
      </c>
      <c r="BB11" s="122">
        <f>IF(AZ11=2,G11,0)</f>
        <v>0</v>
      </c>
      <c r="BC11" s="122">
        <f>IF(AZ11=3,G11,0)</f>
        <v>0</v>
      </c>
      <c r="BD11" s="122">
        <f>IF(AZ11=4,G11,0)</f>
        <v>0</v>
      </c>
      <c r="BE11" s="122">
        <f>IF(AZ11=5,G11,0)</f>
        <v>0</v>
      </c>
      <c r="CZ11" s="122">
        <v>0</v>
      </c>
    </row>
    <row r="12" spans="1:104">
      <c r="A12" s="150">
        <v>5</v>
      </c>
      <c r="B12" s="151" t="s">
        <v>81</v>
      </c>
      <c r="C12" s="152" t="s">
        <v>82</v>
      </c>
      <c r="D12" s="153" t="s">
        <v>76</v>
      </c>
      <c r="E12" s="154">
        <v>17</v>
      </c>
      <c r="F12" s="154"/>
      <c r="G12" s="155"/>
      <c r="O12" s="149">
        <v>2</v>
      </c>
      <c r="AA12" s="122">
        <v>12</v>
      </c>
      <c r="AB12" s="122">
        <v>1</v>
      </c>
      <c r="AC12" s="122">
        <v>5</v>
      </c>
      <c r="AZ12" s="122">
        <v>2</v>
      </c>
      <c r="BA12" s="122">
        <f>IF(AZ12=1,G12,0)</f>
        <v>0</v>
      </c>
      <c r="BB12" s="122">
        <f>IF(AZ12=2,G12,0)</f>
        <v>0</v>
      </c>
      <c r="BC12" s="122">
        <f>IF(AZ12=3,G12,0)</f>
        <v>0</v>
      </c>
      <c r="BD12" s="122">
        <f>IF(AZ12=4,G12,0)</f>
        <v>0</v>
      </c>
      <c r="BE12" s="122">
        <f>IF(AZ12=5,G12,0)</f>
        <v>0</v>
      </c>
      <c r="CZ12" s="122">
        <v>0</v>
      </c>
    </row>
    <row r="13" spans="1:104">
      <c r="A13" s="156"/>
      <c r="B13" s="157" t="s">
        <v>67</v>
      </c>
      <c r="C13" s="158" t="str">
        <f>CONCATENATE(B7," ",C7)</f>
        <v>713 Izolace tepelné</v>
      </c>
      <c r="D13" s="156"/>
      <c r="E13" s="159"/>
      <c r="F13" s="159"/>
      <c r="G13" s="160"/>
      <c r="O13" s="149">
        <v>4</v>
      </c>
      <c r="BA13" s="161">
        <f>SUM(BA7:BA12)</f>
        <v>0</v>
      </c>
      <c r="BB13" s="161">
        <f>SUM(BB7:BB12)</f>
        <v>0</v>
      </c>
      <c r="BC13" s="161">
        <f>SUM(BC7:BC12)</f>
        <v>0</v>
      </c>
      <c r="BD13" s="161">
        <f>SUM(BD7:BD12)</f>
        <v>0</v>
      </c>
      <c r="BE13" s="161">
        <f>SUM(BE7:BE12)</f>
        <v>0</v>
      </c>
    </row>
    <row r="14" spans="1:104">
      <c r="A14" s="142" t="s">
        <v>64</v>
      </c>
      <c r="B14" s="143" t="s">
        <v>83</v>
      </c>
      <c r="C14" s="144" t="s">
        <v>84</v>
      </c>
      <c r="D14" s="145"/>
      <c r="E14" s="146"/>
      <c r="F14" s="146"/>
      <c r="G14" s="147"/>
      <c r="H14" s="148"/>
      <c r="I14" s="148"/>
      <c r="O14" s="149">
        <v>1</v>
      </c>
    </row>
    <row r="15" spans="1:104">
      <c r="A15" s="150">
        <v>6</v>
      </c>
      <c r="B15" s="151" t="s">
        <v>85</v>
      </c>
      <c r="C15" s="152" t="s">
        <v>86</v>
      </c>
      <c r="D15" s="153" t="s">
        <v>87</v>
      </c>
      <c r="E15" s="154">
        <v>1</v>
      </c>
      <c r="F15" s="154"/>
      <c r="G15" s="155"/>
      <c r="O15" s="149">
        <v>2</v>
      </c>
      <c r="AA15" s="122">
        <v>12</v>
      </c>
      <c r="AB15" s="122">
        <v>1</v>
      </c>
      <c r="AC15" s="122">
        <v>6</v>
      </c>
      <c r="AZ15" s="122">
        <v>2</v>
      </c>
      <c r="BA15" s="122">
        <f t="shared" ref="BA15:BA22" si="0">IF(AZ15=1,G15,0)</f>
        <v>0</v>
      </c>
      <c r="BB15" s="122">
        <f t="shared" ref="BB15:BB22" si="1">IF(AZ15=2,G15,0)</f>
        <v>0</v>
      </c>
      <c r="BC15" s="122">
        <f t="shared" ref="BC15:BC22" si="2">IF(AZ15=3,G15,0)</f>
        <v>0</v>
      </c>
      <c r="BD15" s="122">
        <f t="shared" ref="BD15:BD22" si="3">IF(AZ15=4,G15,0)</f>
        <v>0</v>
      </c>
      <c r="BE15" s="122">
        <f t="shared" ref="BE15:BE22" si="4">IF(AZ15=5,G15,0)</f>
        <v>0</v>
      </c>
      <c r="CZ15" s="122">
        <v>0</v>
      </c>
    </row>
    <row r="16" spans="1:104">
      <c r="A16" s="150">
        <v>7</v>
      </c>
      <c r="B16" s="151" t="s">
        <v>88</v>
      </c>
      <c r="C16" s="152" t="s">
        <v>89</v>
      </c>
      <c r="D16" s="153" t="s">
        <v>87</v>
      </c>
      <c r="E16" s="154">
        <v>1</v>
      </c>
      <c r="F16" s="154"/>
      <c r="G16" s="155"/>
      <c r="O16" s="149">
        <v>2</v>
      </c>
      <c r="AA16" s="122">
        <v>12</v>
      </c>
      <c r="AB16" s="122">
        <v>0</v>
      </c>
      <c r="AC16" s="122">
        <v>7</v>
      </c>
      <c r="AZ16" s="122">
        <v>2</v>
      </c>
      <c r="BA16" s="122">
        <f t="shared" si="0"/>
        <v>0</v>
      </c>
      <c r="BB16" s="122">
        <f t="shared" si="1"/>
        <v>0</v>
      </c>
      <c r="BC16" s="122">
        <f t="shared" si="2"/>
        <v>0</v>
      </c>
      <c r="BD16" s="122">
        <f t="shared" si="3"/>
        <v>0</v>
      </c>
      <c r="BE16" s="122">
        <f t="shared" si="4"/>
        <v>0</v>
      </c>
      <c r="CZ16" s="122">
        <v>8.0000000000000004E-4</v>
      </c>
    </row>
    <row r="17" spans="1:104" ht="22.5">
      <c r="A17" s="150">
        <v>8</v>
      </c>
      <c r="B17" s="151" t="s">
        <v>90</v>
      </c>
      <c r="C17" s="152" t="s">
        <v>91</v>
      </c>
      <c r="D17" s="153" t="s">
        <v>66</v>
      </c>
      <c r="E17" s="154">
        <v>1</v>
      </c>
      <c r="F17" s="154"/>
      <c r="G17" s="155"/>
      <c r="O17" s="149">
        <v>2</v>
      </c>
      <c r="AA17" s="122">
        <v>12</v>
      </c>
      <c r="AB17" s="122">
        <v>1</v>
      </c>
      <c r="AC17" s="122">
        <v>8</v>
      </c>
      <c r="AZ17" s="122">
        <v>2</v>
      </c>
      <c r="BA17" s="122">
        <f t="shared" si="0"/>
        <v>0</v>
      </c>
      <c r="BB17" s="122">
        <f t="shared" si="1"/>
        <v>0</v>
      </c>
      <c r="BC17" s="122">
        <f t="shared" si="2"/>
        <v>0</v>
      </c>
      <c r="BD17" s="122">
        <f t="shared" si="3"/>
        <v>0</v>
      </c>
      <c r="BE17" s="122">
        <f t="shared" si="4"/>
        <v>0</v>
      </c>
      <c r="CZ17" s="122">
        <v>0</v>
      </c>
    </row>
    <row r="18" spans="1:104">
      <c r="A18" s="150">
        <v>9</v>
      </c>
      <c r="B18" s="151" t="s">
        <v>65</v>
      </c>
      <c r="C18" s="152" t="s">
        <v>92</v>
      </c>
      <c r="D18" s="153" t="s">
        <v>66</v>
      </c>
      <c r="E18" s="154">
        <v>1</v>
      </c>
      <c r="F18" s="154"/>
      <c r="G18" s="155"/>
      <c r="O18" s="149">
        <v>2</v>
      </c>
      <c r="AA18" s="122">
        <v>12</v>
      </c>
      <c r="AB18" s="122">
        <v>0</v>
      </c>
      <c r="AC18" s="122">
        <v>9</v>
      </c>
      <c r="AZ18" s="122">
        <v>2</v>
      </c>
      <c r="BA18" s="122">
        <f t="shared" si="0"/>
        <v>0</v>
      </c>
      <c r="BB18" s="122">
        <f t="shared" si="1"/>
        <v>0</v>
      </c>
      <c r="BC18" s="122">
        <f t="shared" si="2"/>
        <v>0</v>
      </c>
      <c r="BD18" s="122">
        <f t="shared" si="3"/>
        <v>0</v>
      </c>
      <c r="BE18" s="122">
        <f t="shared" si="4"/>
        <v>0</v>
      </c>
      <c r="CZ18" s="122">
        <v>0</v>
      </c>
    </row>
    <row r="19" spans="1:104">
      <c r="A19" s="150">
        <v>10</v>
      </c>
      <c r="B19" s="151" t="s">
        <v>93</v>
      </c>
      <c r="C19" s="152" t="s">
        <v>94</v>
      </c>
      <c r="D19" s="153" t="s">
        <v>95</v>
      </c>
      <c r="E19" s="154">
        <v>1</v>
      </c>
      <c r="F19" s="154"/>
      <c r="G19" s="155"/>
      <c r="O19" s="149">
        <v>2</v>
      </c>
      <c r="AA19" s="122">
        <v>12</v>
      </c>
      <c r="AB19" s="122">
        <v>1</v>
      </c>
      <c r="AC19" s="122">
        <v>10</v>
      </c>
      <c r="AZ19" s="122">
        <v>2</v>
      </c>
      <c r="BA19" s="122">
        <f t="shared" si="0"/>
        <v>0</v>
      </c>
      <c r="BB19" s="122">
        <f t="shared" si="1"/>
        <v>0</v>
      </c>
      <c r="BC19" s="122">
        <f t="shared" si="2"/>
        <v>0</v>
      </c>
      <c r="BD19" s="122">
        <f t="shared" si="3"/>
        <v>0</v>
      </c>
      <c r="BE19" s="122">
        <f t="shared" si="4"/>
        <v>0</v>
      </c>
      <c r="CZ19" s="122">
        <v>0</v>
      </c>
    </row>
    <row r="20" spans="1:104">
      <c r="A20" s="150">
        <v>11</v>
      </c>
      <c r="B20" s="151" t="s">
        <v>96</v>
      </c>
      <c r="C20" s="152" t="s">
        <v>97</v>
      </c>
      <c r="D20" s="153" t="s">
        <v>95</v>
      </c>
      <c r="E20" s="154">
        <v>1</v>
      </c>
      <c r="F20" s="154"/>
      <c r="G20" s="155"/>
      <c r="O20" s="149">
        <v>2</v>
      </c>
      <c r="AA20" s="122">
        <v>12</v>
      </c>
      <c r="AB20" s="122">
        <v>1</v>
      </c>
      <c r="AC20" s="122">
        <v>11</v>
      </c>
      <c r="AZ20" s="122">
        <v>2</v>
      </c>
      <c r="BA20" s="122">
        <f t="shared" si="0"/>
        <v>0</v>
      </c>
      <c r="BB20" s="122">
        <f t="shared" si="1"/>
        <v>0</v>
      </c>
      <c r="BC20" s="122">
        <f t="shared" si="2"/>
        <v>0</v>
      </c>
      <c r="BD20" s="122">
        <f t="shared" si="3"/>
        <v>0</v>
      </c>
      <c r="BE20" s="122">
        <f t="shared" si="4"/>
        <v>0</v>
      </c>
      <c r="CZ20" s="122">
        <v>0</v>
      </c>
    </row>
    <row r="21" spans="1:104">
      <c r="A21" s="150">
        <v>12</v>
      </c>
      <c r="B21" s="151" t="s">
        <v>98</v>
      </c>
      <c r="C21" s="152" t="s">
        <v>99</v>
      </c>
      <c r="D21" s="153" t="s">
        <v>95</v>
      </c>
      <c r="E21" s="154">
        <v>1</v>
      </c>
      <c r="F21" s="154"/>
      <c r="G21" s="155"/>
      <c r="O21" s="149">
        <v>2</v>
      </c>
      <c r="AA21" s="122">
        <v>12</v>
      </c>
      <c r="AB21" s="122">
        <v>0</v>
      </c>
      <c r="AC21" s="122">
        <v>12</v>
      </c>
      <c r="AZ21" s="122">
        <v>2</v>
      </c>
      <c r="BA21" s="122">
        <f t="shared" si="0"/>
        <v>0</v>
      </c>
      <c r="BB21" s="122">
        <f t="shared" si="1"/>
        <v>0</v>
      </c>
      <c r="BC21" s="122">
        <f t="shared" si="2"/>
        <v>0</v>
      </c>
      <c r="BD21" s="122">
        <f t="shared" si="3"/>
        <v>0</v>
      </c>
      <c r="BE21" s="122">
        <f t="shared" si="4"/>
        <v>0</v>
      </c>
      <c r="CZ21" s="122">
        <v>0</v>
      </c>
    </row>
    <row r="22" spans="1:104">
      <c r="A22" s="150">
        <v>13</v>
      </c>
      <c r="B22" s="151" t="s">
        <v>100</v>
      </c>
      <c r="C22" s="152" t="s">
        <v>101</v>
      </c>
      <c r="D22" s="153" t="s">
        <v>102</v>
      </c>
      <c r="E22" s="154">
        <v>0.25</v>
      </c>
      <c r="F22" s="154"/>
      <c r="G22" s="155"/>
      <c r="O22" s="149">
        <v>2</v>
      </c>
      <c r="AA22" s="122">
        <v>12</v>
      </c>
      <c r="AB22" s="122">
        <v>0</v>
      </c>
      <c r="AC22" s="122">
        <v>13</v>
      </c>
      <c r="AZ22" s="122">
        <v>2</v>
      </c>
      <c r="BA22" s="122">
        <f t="shared" si="0"/>
        <v>0</v>
      </c>
      <c r="BB22" s="122">
        <f t="shared" si="1"/>
        <v>0</v>
      </c>
      <c r="BC22" s="122">
        <f t="shared" si="2"/>
        <v>0</v>
      </c>
      <c r="BD22" s="122">
        <f t="shared" si="3"/>
        <v>0</v>
      </c>
      <c r="BE22" s="122">
        <f t="shared" si="4"/>
        <v>0</v>
      </c>
      <c r="CZ22" s="122">
        <v>0</v>
      </c>
    </row>
    <row r="23" spans="1:104">
      <c r="A23" s="156"/>
      <c r="B23" s="157" t="s">
        <v>67</v>
      </c>
      <c r="C23" s="158" t="str">
        <f>CONCATENATE(B14," ",C14)</f>
        <v>731 Kotelny</v>
      </c>
      <c r="D23" s="156"/>
      <c r="E23" s="159"/>
      <c r="F23" s="159"/>
      <c r="G23" s="160"/>
      <c r="O23" s="149">
        <v>4</v>
      </c>
      <c r="BA23" s="161">
        <f>SUM(BA14:BA22)</f>
        <v>0</v>
      </c>
      <c r="BB23" s="161">
        <f>SUM(BB14:BB22)</f>
        <v>0</v>
      </c>
      <c r="BC23" s="161">
        <f>SUM(BC14:BC22)</f>
        <v>0</v>
      </c>
      <c r="BD23" s="161">
        <f>SUM(BD14:BD22)</f>
        <v>0</v>
      </c>
      <c r="BE23" s="161">
        <f>SUM(BE14:BE22)</f>
        <v>0</v>
      </c>
    </row>
    <row r="24" spans="1:104">
      <c r="A24" s="142" t="s">
        <v>64</v>
      </c>
      <c r="B24" s="143" t="s">
        <v>103</v>
      </c>
      <c r="C24" s="144" t="s">
        <v>104</v>
      </c>
      <c r="D24" s="145"/>
      <c r="E24" s="146"/>
      <c r="F24" s="146"/>
      <c r="G24" s="147"/>
      <c r="H24" s="148"/>
      <c r="I24" s="148"/>
      <c r="O24" s="149">
        <v>1</v>
      </c>
    </row>
    <row r="25" spans="1:104">
      <c r="A25" s="150">
        <v>14</v>
      </c>
      <c r="B25" s="151" t="s">
        <v>105</v>
      </c>
      <c r="C25" s="152" t="s">
        <v>106</v>
      </c>
      <c r="D25" s="153" t="s">
        <v>76</v>
      </c>
      <c r="E25" s="154">
        <v>10</v>
      </c>
      <c r="F25" s="154"/>
      <c r="G25" s="155"/>
      <c r="O25" s="149">
        <v>2</v>
      </c>
      <c r="AA25" s="122">
        <v>12</v>
      </c>
      <c r="AB25" s="122">
        <v>0</v>
      </c>
      <c r="AC25" s="122">
        <v>14</v>
      </c>
      <c r="AZ25" s="122">
        <v>2</v>
      </c>
      <c r="BA25" s="122">
        <f t="shared" ref="BA25:BA30" si="5">IF(AZ25=1,G25,0)</f>
        <v>0</v>
      </c>
      <c r="BB25" s="122">
        <f t="shared" ref="BB25:BB30" si="6">IF(AZ25=2,G25,0)</f>
        <v>0</v>
      </c>
      <c r="BC25" s="122">
        <f t="shared" ref="BC25:BC30" si="7">IF(AZ25=3,G25,0)</f>
        <v>0</v>
      </c>
      <c r="BD25" s="122">
        <f t="shared" ref="BD25:BD30" si="8">IF(AZ25=4,G25,0)</f>
        <v>0</v>
      </c>
      <c r="BE25" s="122">
        <f t="shared" ref="BE25:BE30" si="9">IF(AZ25=5,G25,0)</f>
        <v>0</v>
      </c>
      <c r="CZ25" s="122">
        <v>6.3400000000000001E-3</v>
      </c>
    </row>
    <row r="26" spans="1:104">
      <c r="A26" s="150">
        <v>15</v>
      </c>
      <c r="B26" s="151" t="s">
        <v>107</v>
      </c>
      <c r="C26" s="152" t="s">
        <v>108</v>
      </c>
      <c r="D26" s="153" t="s">
        <v>76</v>
      </c>
      <c r="E26" s="154">
        <v>35</v>
      </c>
      <c r="F26" s="154"/>
      <c r="G26" s="155"/>
      <c r="O26" s="149">
        <v>2</v>
      </c>
      <c r="AA26" s="122">
        <v>12</v>
      </c>
      <c r="AB26" s="122">
        <v>0</v>
      </c>
      <c r="AC26" s="122">
        <v>15</v>
      </c>
      <c r="AZ26" s="122">
        <v>2</v>
      </c>
      <c r="BA26" s="122">
        <f t="shared" si="5"/>
        <v>0</v>
      </c>
      <c r="BB26" s="122">
        <f t="shared" si="6"/>
        <v>0</v>
      </c>
      <c r="BC26" s="122">
        <f t="shared" si="7"/>
        <v>0</v>
      </c>
      <c r="BD26" s="122">
        <f t="shared" si="8"/>
        <v>0</v>
      </c>
      <c r="BE26" s="122">
        <f t="shared" si="9"/>
        <v>0</v>
      </c>
      <c r="CZ26" s="122">
        <v>6.4900000000000001E-3</v>
      </c>
    </row>
    <row r="27" spans="1:104">
      <c r="A27" s="150">
        <v>16</v>
      </c>
      <c r="B27" s="151" t="s">
        <v>109</v>
      </c>
      <c r="C27" s="152" t="s">
        <v>110</v>
      </c>
      <c r="D27" s="153" t="s">
        <v>76</v>
      </c>
      <c r="E27" s="154">
        <v>16</v>
      </c>
      <c r="F27" s="154"/>
      <c r="G27" s="155"/>
      <c r="O27" s="149">
        <v>2</v>
      </c>
      <c r="AA27" s="122">
        <v>12</v>
      </c>
      <c r="AB27" s="122">
        <v>0</v>
      </c>
      <c r="AC27" s="122">
        <v>16</v>
      </c>
      <c r="AZ27" s="122">
        <v>2</v>
      </c>
      <c r="BA27" s="122">
        <f t="shared" si="5"/>
        <v>0</v>
      </c>
      <c r="BB27" s="122">
        <f t="shared" si="6"/>
        <v>0</v>
      </c>
      <c r="BC27" s="122">
        <f t="shared" si="7"/>
        <v>0</v>
      </c>
      <c r="BD27" s="122">
        <f t="shared" si="8"/>
        <v>0</v>
      </c>
      <c r="BE27" s="122">
        <f t="shared" si="9"/>
        <v>0</v>
      </c>
      <c r="CZ27" s="122">
        <v>6.62E-3</v>
      </c>
    </row>
    <row r="28" spans="1:104">
      <c r="A28" s="150">
        <v>17</v>
      </c>
      <c r="B28" s="151" t="s">
        <v>111</v>
      </c>
      <c r="C28" s="152" t="s">
        <v>112</v>
      </c>
      <c r="D28" s="153" t="s">
        <v>76</v>
      </c>
      <c r="E28" s="154">
        <v>17</v>
      </c>
      <c r="F28" s="154"/>
      <c r="G28" s="155"/>
      <c r="O28" s="149">
        <v>2</v>
      </c>
      <c r="AA28" s="122">
        <v>12</v>
      </c>
      <c r="AB28" s="122">
        <v>0</v>
      </c>
      <c r="AC28" s="122">
        <v>17</v>
      </c>
      <c r="AZ28" s="122">
        <v>2</v>
      </c>
      <c r="BA28" s="122">
        <f t="shared" si="5"/>
        <v>0</v>
      </c>
      <c r="BB28" s="122">
        <f t="shared" si="6"/>
        <v>0</v>
      </c>
      <c r="BC28" s="122">
        <f t="shared" si="7"/>
        <v>0</v>
      </c>
      <c r="BD28" s="122">
        <f t="shared" si="8"/>
        <v>0</v>
      </c>
      <c r="BE28" s="122">
        <f t="shared" si="9"/>
        <v>0</v>
      </c>
      <c r="CZ28" s="122">
        <v>6.2100000000000002E-3</v>
      </c>
    </row>
    <row r="29" spans="1:104">
      <c r="A29" s="150">
        <v>18</v>
      </c>
      <c r="B29" s="151" t="s">
        <v>113</v>
      </c>
      <c r="C29" s="152" t="s">
        <v>114</v>
      </c>
      <c r="D29" s="153" t="s">
        <v>76</v>
      </c>
      <c r="E29" s="154">
        <v>78</v>
      </c>
      <c r="F29" s="154"/>
      <c r="G29" s="155"/>
      <c r="O29" s="149">
        <v>2</v>
      </c>
      <c r="AA29" s="122">
        <v>12</v>
      </c>
      <c r="AB29" s="122">
        <v>0</v>
      </c>
      <c r="AC29" s="122">
        <v>18</v>
      </c>
      <c r="AZ29" s="122">
        <v>2</v>
      </c>
      <c r="BA29" s="122">
        <f t="shared" si="5"/>
        <v>0</v>
      </c>
      <c r="BB29" s="122">
        <f t="shared" si="6"/>
        <v>0</v>
      </c>
      <c r="BC29" s="122">
        <f t="shared" si="7"/>
        <v>0</v>
      </c>
      <c r="BD29" s="122">
        <f t="shared" si="8"/>
        <v>0</v>
      </c>
      <c r="BE29" s="122">
        <f t="shared" si="9"/>
        <v>0</v>
      </c>
      <c r="CZ29" s="122">
        <v>6.0400000000000002E-3</v>
      </c>
    </row>
    <row r="30" spans="1:104">
      <c r="A30" s="150">
        <v>19</v>
      </c>
      <c r="B30" s="151" t="s">
        <v>115</v>
      </c>
      <c r="C30" s="152" t="s">
        <v>116</v>
      </c>
      <c r="D30" s="153" t="s">
        <v>102</v>
      </c>
      <c r="E30" s="154">
        <v>0.1</v>
      </c>
      <c r="F30" s="154"/>
      <c r="G30" s="155"/>
      <c r="O30" s="149">
        <v>2</v>
      </c>
      <c r="AA30" s="122">
        <v>12</v>
      </c>
      <c r="AB30" s="122">
        <v>0</v>
      </c>
      <c r="AC30" s="122">
        <v>19</v>
      </c>
      <c r="AZ30" s="122">
        <v>2</v>
      </c>
      <c r="BA30" s="122">
        <f t="shared" si="5"/>
        <v>0</v>
      </c>
      <c r="BB30" s="122">
        <f t="shared" si="6"/>
        <v>0</v>
      </c>
      <c r="BC30" s="122">
        <f t="shared" si="7"/>
        <v>0</v>
      </c>
      <c r="BD30" s="122">
        <f t="shared" si="8"/>
        <v>0</v>
      </c>
      <c r="BE30" s="122">
        <f t="shared" si="9"/>
        <v>0</v>
      </c>
      <c r="CZ30" s="122">
        <v>0</v>
      </c>
    </row>
    <row r="31" spans="1:104">
      <c r="A31" s="156"/>
      <c r="B31" s="157" t="s">
        <v>67</v>
      </c>
      <c r="C31" s="158" t="str">
        <f>CONCATENATE(B24," ",C24)</f>
        <v>733 Rozvod potrubí</v>
      </c>
      <c r="D31" s="156"/>
      <c r="E31" s="159"/>
      <c r="F31" s="159"/>
      <c r="G31" s="160"/>
      <c r="O31" s="149">
        <v>4</v>
      </c>
      <c r="BA31" s="161">
        <f>SUM(BA24:BA30)</f>
        <v>0</v>
      </c>
      <c r="BB31" s="161">
        <f>SUM(BB24:BB30)</f>
        <v>0</v>
      </c>
      <c r="BC31" s="161">
        <f>SUM(BC24:BC30)</f>
        <v>0</v>
      </c>
      <c r="BD31" s="161">
        <f>SUM(BD24:BD30)</f>
        <v>0</v>
      </c>
      <c r="BE31" s="161">
        <f>SUM(BE24:BE30)</f>
        <v>0</v>
      </c>
    </row>
    <row r="32" spans="1:104">
      <c r="A32" s="142" t="s">
        <v>64</v>
      </c>
      <c r="B32" s="143" t="s">
        <v>117</v>
      </c>
      <c r="C32" s="144" t="s">
        <v>118</v>
      </c>
      <c r="D32" s="145"/>
      <c r="E32" s="146"/>
      <c r="F32" s="146"/>
      <c r="G32" s="147"/>
      <c r="H32" s="148"/>
      <c r="I32" s="148"/>
      <c r="O32" s="149">
        <v>1</v>
      </c>
    </row>
    <row r="33" spans="1:104">
      <c r="A33" s="150">
        <v>20</v>
      </c>
      <c r="B33" s="151" t="s">
        <v>119</v>
      </c>
      <c r="C33" s="152" t="s">
        <v>120</v>
      </c>
      <c r="D33" s="153" t="s">
        <v>121</v>
      </c>
      <c r="E33" s="154">
        <v>9</v>
      </c>
      <c r="F33" s="154"/>
      <c r="G33" s="155"/>
      <c r="O33" s="149">
        <v>2</v>
      </c>
      <c r="AA33" s="122">
        <v>12</v>
      </c>
      <c r="AB33" s="122">
        <v>0</v>
      </c>
      <c r="AC33" s="122">
        <v>20</v>
      </c>
      <c r="AZ33" s="122">
        <v>2</v>
      </c>
      <c r="BA33" s="122">
        <f t="shared" ref="BA33:BA48" si="10">IF(AZ33=1,G33,0)</f>
        <v>0</v>
      </c>
      <c r="BB33" s="122">
        <f t="shared" ref="BB33:BB48" si="11">IF(AZ33=2,G33,0)</f>
        <v>0</v>
      </c>
      <c r="BC33" s="122">
        <f t="shared" ref="BC33:BC48" si="12">IF(AZ33=3,G33,0)</f>
        <v>0</v>
      </c>
      <c r="BD33" s="122">
        <f t="shared" ref="BD33:BD48" si="13">IF(AZ33=4,G33,0)</f>
        <v>0</v>
      </c>
      <c r="BE33" s="122">
        <f t="shared" ref="BE33:BE48" si="14">IF(AZ33=5,G33,0)</f>
        <v>0</v>
      </c>
      <c r="CZ33" s="122">
        <v>0</v>
      </c>
    </row>
    <row r="34" spans="1:104">
      <c r="A34" s="150">
        <v>21</v>
      </c>
      <c r="B34" s="151" t="s">
        <v>122</v>
      </c>
      <c r="C34" s="152" t="s">
        <v>123</v>
      </c>
      <c r="D34" s="153" t="s">
        <v>121</v>
      </c>
      <c r="E34" s="154">
        <v>20</v>
      </c>
      <c r="F34" s="154"/>
      <c r="G34" s="155"/>
      <c r="O34" s="149">
        <v>2</v>
      </c>
      <c r="AA34" s="122">
        <v>12</v>
      </c>
      <c r="AB34" s="122">
        <v>0</v>
      </c>
      <c r="AC34" s="122">
        <v>21</v>
      </c>
      <c r="AZ34" s="122">
        <v>2</v>
      </c>
      <c r="BA34" s="122">
        <f t="shared" si="10"/>
        <v>0</v>
      </c>
      <c r="BB34" s="122">
        <f t="shared" si="11"/>
        <v>0</v>
      </c>
      <c r="BC34" s="122">
        <f t="shared" si="12"/>
        <v>0</v>
      </c>
      <c r="BD34" s="122">
        <f t="shared" si="13"/>
        <v>0</v>
      </c>
      <c r="BE34" s="122">
        <f t="shared" si="14"/>
        <v>0</v>
      </c>
      <c r="CZ34" s="122">
        <v>0</v>
      </c>
    </row>
    <row r="35" spans="1:104">
      <c r="A35" s="150">
        <v>22</v>
      </c>
      <c r="B35" s="151" t="s">
        <v>124</v>
      </c>
      <c r="C35" s="152" t="s">
        <v>125</v>
      </c>
      <c r="D35" s="153" t="s">
        <v>121</v>
      </c>
      <c r="E35" s="154">
        <v>4</v>
      </c>
      <c r="F35" s="154"/>
      <c r="G35" s="155"/>
      <c r="O35" s="149">
        <v>2</v>
      </c>
      <c r="AA35" s="122">
        <v>12</v>
      </c>
      <c r="AB35" s="122">
        <v>0</v>
      </c>
      <c r="AC35" s="122">
        <v>22</v>
      </c>
      <c r="AZ35" s="122">
        <v>2</v>
      </c>
      <c r="BA35" s="122">
        <f t="shared" si="10"/>
        <v>0</v>
      </c>
      <c r="BB35" s="122">
        <f t="shared" si="11"/>
        <v>0</v>
      </c>
      <c r="BC35" s="122">
        <f t="shared" si="12"/>
        <v>0</v>
      </c>
      <c r="BD35" s="122">
        <f t="shared" si="13"/>
        <v>0</v>
      </c>
      <c r="BE35" s="122">
        <f t="shared" si="14"/>
        <v>0</v>
      </c>
      <c r="CZ35" s="122">
        <v>0</v>
      </c>
    </row>
    <row r="36" spans="1:104">
      <c r="A36" s="150">
        <v>23</v>
      </c>
      <c r="B36" s="151" t="s">
        <v>126</v>
      </c>
      <c r="C36" s="152" t="s">
        <v>127</v>
      </c>
      <c r="D36" s="153" t="s">
        <v>121</v>
      </c>
      <c r="E36" s="154">
        <v>2</v>
      </c>
      <c r="F36" s="154"/>
      <c r="G36" s="155"/>
      <c r="O36" s="149">
        <v>2</v>
      </c>
      <c r="AA36" s="122">
        <v>12</v>
      </c>
      <c r="AB36" s="122">
        <v>0</v>
      </c>
      <c r="AC36" s="122">
        <v>23</v>
      </c>
      <c r="AZ36" s="122">
        <v>2</v>
      </c>
      <c r="BA36" s="122">
        <f t="shared" si="10"/>
        <v>0</v>
      </c>
      <c r="BB36" s="122">
        <f t="shared" si="11"/>
        <v>0</v>
      </c>
      <c r="BC36" s="122">
        <f t="shared" si="12"/>
        <v>0</v>
      </c>
      <c r="BD36" s="122">
        <f t="shared" si="13"/>
        <v>0</v>
      </c>
      <c r="BE36" s="122">
        <f t="shared" si="14"/>
        <v>0</v>
      </c>
      <c r="CZ36" s="122">
        <v>4.6999999999999999E-4</v>
      </c>
    </row>
    <row r="37" spans="1:104">
      <c r="A37" s="150">
        <v>24</v>
      </c>
      <c r="B37" s="151" t="s">
        <v>128</v>
      </c>
      <c r="C37" s="152" t="s">
        <v>129</v>
      </c>
      <c r="D37" s="153" t="s">
        <v>66</v>
      </c>
      <c r="E37" s="154">
        <v>4</v>
      </c>
      <c r="F37" s="154"/>
      <c r="G37" s="155"/>
      <c r="O37" s="149">
        <v>2</v>
      </c>
      <c r="AA37" s="122">
        <v>12</v>
      </c>
      <c r="AB37" s="122">
        <v>1</v>
      </c>
      <c r="AC37" s="122">
        <v>24</v>
      </c>
      <c r="AZ37" s="122">
        <v>2</v>
      </c>
      <c r="BA37" s="122">
        <f t="shared" si="10"/>
        <v>0</v>
      </c>
      <c r="BB37" s="122">
        <f t="shared" si="11"/>
        <v>0</v>
      </c>
      <c r="BC37" s="122">
        <f t="shared" si="12"/>
        <v>0</v>
      </c>
      <c r="BD37" s="122">
        <f t="shared" si="13"/>
        <v>0</v>
      </c>
      <c r="BE37" s="122">
        <f t="shared" si="14"/>
        <v>0</v>
      </c>
      <c r="CZ37" s="122">
        <v>0</v>
      </c>
    </row>
    <row r="38" spans="1:104">
      <c r="A38" s="150">
        <v>25</v>
      </c>
      <c r="B38" s="151" t="s">
        <v>130</v>
      </c>
      <c r="C38" s="152" t="s">
        <v>131</v>
      </c>
      <c r="D38" s="153" t="s">
        <v>66</v>
      </c>
      <c r="E38" s="154">
        <v>4</v>
      </c>
      <c r="F38" s="154"/>
      <c r="G38" s="155"/>
      <c r="O38" s="149">
        <v>2</v>
      </c>
      <c r="AA38" s="122">
        <v>12</v>
      </c>
      <c r="AB38" s="122">
        <v>1</v>
      </c>
      <c r="AC38" s="122">
        <v>25</v>
      </c>
      <c r="AZ38" s="122">
        <v>2</v>
      </c>
      <c r="BA38" s="122">
        <f t="shared" si="10"/>
        <v>0</v>
      </c>
      <c r="BB38" s="122">
        <f t="shared" si="11"/>
        <v>0</v>
      </c>
      <c r="BC38" s="122">
        <f t="shared" si="12"/>
        <v>0</v>
      </c>
      <c r="BD38" s="122">
        <f t="shared" si="13"/>
        <v>0</v>
      </c>
      <c r="BE38" s="122">
        <f t="shared" si="14"/>
        <v>0</v>
      </c>
      <c r="CZ38" s="122">
        <v>0</v>
      </c>
    </row>
    <row r="39" spans="1:104">
      <c r="A39" s="150">
        <v>26</v>
      </c>
      <c r="B39" s="151" t="s">
        <v>132</v>
      </c>
      <c r="C39" s="152" t="s">
        <v>133</v>
      </c>
      <c r="D39" s="153" t="s">
        <v>66</v>
      </c>
      <c r="E39" s="154">
        <v>4</v>
      </c>
      <c r="F39" s="154"/>
      <c r="G39" s="155"/>
      <c r="O39" s="149">
        <v>2</v>
      </c>
      <c r="AA39" s="122">
        <v>12</v>
      </c>
      <c r="AB39" s="122">
        <v>1</v>
      </c>
      <c r="AC39" s="122">
        <v>26</v>
      </c>
      <c r="AZ39" s="122">
        <v>2</v>
      </c>
      <c r="BA39" s="122">
        <f t="shared" si="10"/>
        <v>0</v>
      </c>
      <c r="BB39" s="122">
        <f t="shared" si="11"/>
        <v>0</v>
      </c>
      <c r="BC39" s="122">
        <f t="shared" si="12"/>
        <v>0</v>
      </c>
      <c r="BD39" s="122">
        <f t="shared" si="13"/>
        <v>0</v>
      </c>
      <c r="BE39" s="122">
        <f t="shared" si="14"/>
        <v>0</v>
      </c>
      <c r="CZ39" s="122">
        <v>0</v>
      </c>
    </row>
    <row r="40" spans="1:104">
      <c r="A40" s="150">
        <v>27</v>
      </c>
      <c r="B40" s="151" t="s">
        <v>134</v>
      </c>
      <c r="C40" s="152" t="s">
        <v>135</v>
      </c>
      <c r="D40" s="153" t="s">
        <v>66</v>
      </c>
      <c r="E40" s="154">
        <v>5</v>
      </c>
      <c r="F40" s="154"/>
      <c r="G40" s="155"/>
      <c r="O40" s="149">
        <v>2</v>
      </c>
      <c r="AA40" s="122">
        <v>12</v>
      </c>
      <c r="AB40" s="122">
        <v>1</v>
      </c>
      <c r="AC40" s="122">
        <v>27</v>
      </c>
      <c r="AZ40" s="122">
        <v>2</v>
      </c>
      <c r="BA40" s="122">
        <f t="shared" si="10"/>
        <v>0</v>
      </c>
      <c r="BB40" s="122">
        <f t="shared" si="11"/>
        <v>0</v>
      </c>
      <c r="BC40" s="122">
        <f t="shared" si="12"/>
        <v>0</v>
      </c>
      <c r="BD40" s="122">
        <f t="shared" si="13"/>
        <v>0</v>
      </c>
      <c r="BE40" s="122">
        <f t="shared" si="14"/>
        <v>0</v>
      </c>
      <c r="CZ40" s="122">
        <v>0</v>
      </c>
    </row>
    <row r="41" spans="1:104">
      <c r="A41" s="150">
        <v>28</v>
      </c>
      <c r="B41" s="151" t="s">
        <v>136</v>
      </c>
      <c r="C41" s="152" t="s">
        <v>137</v>
      </c>
      <c r="D41" s="153" t="s">
        <v>66</v>
      </c>
      <c r="E41" s="154">
        <v>5</v>
      </c>
      <c r="F41" s="154"/>
      <c r="G41" s="155"/>
      <c r="O41" s="149">
        <v>2</v>
      </c>
      <c r="AA41" s="122">
        <v>12</v>
      </c>
      <c r="AB41" s="122">
        <v>1</v>
      </c>
      <c r="AC41" s="122">
        <v>28</v>
      </c>
      <c r="AZ41" s="122">
        <v>2</v>
      </c>
      <c r="BA41" s="122">
        <f t="shared" si="10"/>
        <v>0</v>
      </c>
      <c r="BB41" s="122">
        <f t="shared" si="11"/>
        <v>0</v>
      </c>
      <c r="BC41" s="122">
        <f t="shared" si="12"/>
        <v>0</v>
      </c>
      <c r="BD41" s="122">
        <f t="shared" si="13"/>
        <v>0</v>
      </c>
      <c r="BE41" s="122">
        <f t="shared" si="14"/>
        <v>0</v>
      </c>
      <c r="CZ41" s="122">
        <v>0</v>
      </c>
    </row>
    <row r="42" spans="1:104">
      <c r="A42" s="150">
        <v>29</v>
      </c>
      <c r="B42" s="151" t="s">
        <v>138</v>
      </c>
      <c r="C42" s="152" t="s">
        <v>139</v>
      </c>
      <c r="D42" s="153" t="s">
        <v>66</v>
      </c>
      <c r="E42" s="154">
        <v>1</v>
      </c>
      <c r="F42" s="154"/>
      <c r="G42" s="155"/>
      <c r="O42" s="149">
        <v>2</v>
      </c>
      <c r="AA42" s="122">
        <v>12</v>
      </c>
      <c r="AB42" s="122">
        <v>1</v>
      </c>
      <c r="AC42" s="122">
        <v>29</v>
      </c>
      <c r="AZ42" s="122">
        <v>2</v>
      </c>
      <c r="BA42" s="122">
        <f t="shared" si="10"/>
        <v>0</v>
      </c>
      <c r="BB42" s="122">
        <f t="shared" si="11"/>
        <v>0</v>
      </c>
      <c r="BC42" s="122">
        <f t="shared" si="12"/>
        <v>0</v>
      </c>
      <c r="BD42" s="122">
        <f t="shared" si="13"/>
        <v>0</v>
      </c>
      <c r="BE42" s="122">
        <f t="shared" si="14"/>
        <v>0</v>
      </c>
      <c r="CZ42" s="122">
        <v>0</v>
      </c>
    </row>
    <row r="43" spans="1:104">
      <c r="A43" s="150">
        <v>30</v>
      </c>
      <c r="B43" s="151" t="s">
        <v>140</v>
      </c>
      <c r="C43" s="152" t="s">
        <v>141</v>
      </c>
      <c r="D43" s="153" t="s">
        <v>66</v>
      </c>
      <c r="E43" s="154">
        <v>20</v>
      </c>
      <c r="F43" s="154"/>
      <c r="G43" s="155"/>
      <c r="O43" s="149">
        <v>2</v>
      </c>
      <c r="AA43" s="122">
        <v>12</v>
      </c>
      <c r="AB43" s="122">
        <v>1</v>
      </c>
      <c r="AC43" s="122">
        <v>30</v>
      </c>
      <c r="AZ43" s="122">
        <v>2</v>
      </c>
      <c r="BA43" s="122">
        <f t="shared" si="10"/>
        <v>0</v>
      </c>
      <c r="BB43" s="122">
        <f t="shared" si="11"/>
        <v>0</v>
      </c>
      <c r="BC43" s="122">
        <f t="shared" si="12"/>
        <v>0</v>
      </c>
      <c r="BD43" s="122">
        <f t="shared" si="13"/>
        <v>0</v>
      </c>
      <c r="BE43" s="122">
        <f t="shared" si="14"/>
        <v>0</v>
      </c>
      <c r="CZ43" s="122">
        <v>0</v>
      </c>
    </row>
    <row r="44" spans="1:104">
      <c r="A44" s="150">
        <v>31</v>
      </c>
      <c r="B44" s="151" t="s">
        <v>142</v>
      </c>
      <c r="C44" s="152" t="s">
        <v>143</v>
      </c>
      <c r="D44" s="153" t="s">
        <v>66</v>
      </c>
      <c r="E44" s="154">
        <v>20</v>
      </c>
      <c r="F44" s="154"/>
      <c r="G44" s="155"/>
      <c r="O44" s="149">
        <v>2</v>
      </c>
      <c r="AA44" s="122">
        <v>12</v>
      </c>
      <c r="AB44" s="122">
        <v>1</v>
      </c>
      <c r="AC44" s="122">
        <v>31</v>
      </c>
      <c r="AZ44" s="122">
        <v>2</v>
      </c>
      <c r="BA44" s="122">
        <f t="shared" si="10"/>
        <v>0</v>
      </c>
      <c r="BB44" s="122">
        <f t="shared" si="11"/>
        <v>0</v>
      </c>
      <c r="BC44" s="122">
        <f t="shared" si="12"/>
        <v>0</v>
      </c>
      <c r="BD44" s="122">
        <f t="shared" si="13"/>
        <v>0</v>
      </c>
      <c r="BE44" s="122">
        <f t="shared" si="14"/>
        <v>0</v>
      </c>
      <c r="CZ44" s="122">
        <v>0</v>
      </c>
    </row>
    <row r="45" spans="1:104">
      <c r="A45" s="150">
        <v>32</v>
      </c>
      <c r="B45" s="151" t="s">
        <v>144</v>
      </c>
      <c r="C45" s="152" t="s">
        <v>145</v>
      </c>
      <c r="D45" s="153" t="s">
        <v>66</v>
      </c>
      <c r="E45" s="154">
        <v>6</v>
      </c>
      <c r="F45" s="154"/>
      <c r="G45" s="155"/>
      <c r="O45" s="149">
        <v>2</v>
      </c>
      <c r="AA45" s="122">
        <v>12</v>
      </c>
      <c r="AB45" s="122">
        <v>1</v>
      </c>
      <c r="AC45" s="122">
        <v>32</v>
      </c>
      <c r="AZ45" s="122">
        <v>2</v>
      </c>
      <c r="BA45" s="122">
        <f t="shared" si="10"/>
        <v>0</v>
      </c>
      <c r="BB45" s="122">
        <f t="shared" si="11"/>
        <v>0</v>
      </c>
      <c r="BC45" s="122">
        <f t="shared" si="12"/>
        <v>0</v>
      </c>
      <c r="BD45" s="122">
        <f t="shared" si="13"/>
        <v>0</v>
      </c>
      <c r="BE45" s="122">
        <f t="shared" si="14"/>
        <v>0</v>
      </c>
      <c r="CZ45" s="122">
        <v>0</v>
      </c>
    </row>
    <row r="46" spans="1:104">
      <c r="A46" s="150">
        <v>33</v>
      </c>
      <c r="B46" s="151" t="s">
        <v>146</v>
      </c>
      <c r="C46" s="152" t="s">
        <v>147</v>
      </c>
      <c r="D46" s="153" t="s">
        <v>66</v>
      </c>
      <c r="E46" s="154">
        <v>3</v>
      </c>
      <c r="F46" s="154"/>
      <c r="G46" s="155"/>
      <c r="O46" s="149">
        <v>2</v>
      </c>
      <c r="AA46" s="122">
        <v>12</v>
      </c>
      <c r="AB46" s="122">
        <v>1</v>
      </c>
      <c r="AC46" s="122">
        <v>33</v>
      </c>
      <c r="AZ46" s="122">
        <v>2</v>
      </c>
      <c r="BA46" s="122">
        <f t="shared" si="10"/>
        <v>0</v>
      </c>
      <c r="BB46" s="122">
        <f t="shared" si="11"/>
        <v>0</v>
      </c>
      <c r="BC46" s="122">
        <f t="shared" si="12"/>
        <v>0</v>
      </c>
      <c r="BD46" s="122">
        <f t="shared" si="13"/>
        <v>0</v>
      </c>
      <c r="BE46" s="122">
        <f t="shared" si="14"/>
        <v>0</v>
      </c>
      <c r="CZ46" s="122">
        <v>0</v>
      </c>
    </row>
    <row r="47" spans="1:104">
      <c r="A47" s="150">
        <v>34</v>
      </c>
      <c r="B47" s="151" t="s">
        <v>148</v>
      </c>
      <c r="C47" s="152" t="s">
        <v>149</v>
      </c>
      <c r="D47" s="153" t="s">
        <v>66</v>
      </c>
      <c r="E47" s="154">
        <v>1</v>
      </c>
      <c r="F47" s="154"/>
      <c r="G47" s="155"/>
      <c r="O47" s="149">
        <v>2</v>
      </c>
      <c r="AA47" s="122">
        <v>12</v>
      </c>
      <c r="AB47" s="122">
        <v>1</v>
      </c>
      <c r="AC47" s="122">
        <v>34</v>
      </c>
      <c r="AZ47" s="122">
        <v>2</v>
      </c>
      <c r="BA47" s="122">
        <f t="shared" si="10"/>
        <v>0</v>
      </c>
      <c r="BB47" s="122">
        <f t="shared" si="11"/>
        <v>0</v>
      </c>
      <c r="BC47" s="122">
        <f t="shared" si="12"/>
        <v>0</v>
      </c>
      <c r="BD47" s="122">
        <f t="shared" si="13"/>
        <v>0</v>
      </c>
      <c r="BE47" s="122">
        <f t="shared" si="14"/>
        <v>0</v>
      </c>
      <c r="CZ47" s="122">
        <v>0</v>
      </c>
    </row>
    <row r="48" spans="1:104">
      <c r="A48" s="150">
        <v>35</v>
      </c>
      <c r="B48" s="151" t="s">
        <v>150</v>
      </c>
      <c r="C48" s="152" t="s">
        <v>151</v>
      </c>
      <c r="D48" s="153" t="s">
        <v>102</v>
      </c>
      <c r="E48" s="154">
        <v>0.01</v>
      </c>
      <c r="F48" s="154"/>
      <c r="G48" s="155"/>
      <c r="O48" s="149">
        <v>2</v>
      </c>
      <c r="AA48" s="122">
        <v>12</v>
      </c>
      <c r="AB48" s="122">
        <v>0</v>
      </c>
      <c r="AC48" s="122">
        <v>35</v>
      </c>
      <c r="AZ48" s="122">
        <v>2</v>
      </c>
      <c r="BA48" s="122">
        <f t="shared" si="10"/>
        <v>0</v>
      </c>
      <c r="BB48" s="122">
        <f t="shared" si="11"/>
        <v>0</v>
      </c>
      <c r="BC48" s="122">
        <f t="shared" si="12"/>
        <v>0</v>
      </c>
      <c r="BD48" s="122">
        <f t="shared" si="13"/>
        <v>0</v>
      </c>
      <c r="BE48" s="122">
        <f t="shared" si="14"/>
        <v>0</v>
      </c>
      <c r="CZ48" s="122">
        <v>0</v>
      </c>
    </row>
    <row r="49" spans="1:104">
      <c r="A49" s="156"/>
      <c r="B49" s="157" t="s">
        <v>67</v>
      </c>
      <c r="C49" s="158" t="str">
        <f>CONCATENATE(B32," ",C32)</f>
        <v>734 Armatury</v>
      </c>
      <c r="D49" s="156"/>
      <c r="E49" s="159"/>
      <c r="F49" s="159"/>
      <c r="G49" s="160"/>
      <c r="O49" s="149">
        <v>4</v>
      </c>
      <c r="BA49" s="161">
        <f>SUM(BA32:BA48)</f>
        <v>0</v>
      </c>
      <c r="BB49" s="161">
        <f>SUM(BB32:BB48)</f>
        <v>0</v>
      </c>
      <c r="BC49" s="161">
        <f>SUM(BC32:BC48)</f>
        <v>0</v>
      </c>
      <c r="BD49" s="161">
        <f>SUM(BD32:BD48)</f>
        <v>0</v>
      </c>
      <c r="BE49" s="161">
        <f>SUM(BE32:BE48)</f>
        <v>0</v>
      </c>
    </row>
    <row r="50" spans="1:104">
      <c r="A50" s="142" t="s">
        <v>64</v>
      </c>
      <c r="B50" s="143" t="s">
        <v>152</v>
      </c>
      <c r="C50" s="144" t="s">
        <v>153</v>
      </c>
      <c r="D50" s="145"/>
      <c r="E50" s="146"/>
      <c r="F50" s="146"/>
      <c r="G50" s="147"/>
      <c r="H50" s="148"/>
      <c r="I50" s="148"/>
      <c r="O50" s="149">
        <v>1</v>
      </c>
    </row>
    <row r="51" spans="1:104">
      <c r="A51" s="150">
        <v>36</v>
      </c>
      <c r="B51" s="151" t="s">
        <v>154</v>
      </c>
      <c r="C51" s="152" t="s">
        <v>155</v>
      </c>
      <c r="D51" s="153" t="s">
        <v>121</v>
      </c>
      <c r="E51" s="154">
        <v>10</v>
      </c>
      <c r="F51" s="154"/>
      <c r="G51" s="155"/>
      <c r="O51" s="149">
        <v>2</v>
      </c>
      <c r="AA51" s="122">
        <v>12</v>
      </c>
      <c r="AB51" s="122">
        <v>0</v>
      </c>
      <c r="AC51" s="122">
        <v>36</v>
      </c>
      <c r="AZ51" s="122">
        <v>2</v>
      </c>
      <c r="BA51" s="122">
        <f t="shared" ref="BA51:BA58" si="15">IF(AZ51=1,G51,0)</f>
        <v>0</v>
      </c>
      <c r="BB51" s="122">
        <f t="shared" ref="BB51:BB58" si="16">IF(AZ51=2,G51,0)</f>
        <v>0</v>
      </c>
      <c r="BC51" s="122">
        <f t="shared" ref="BC51:BC58" si="17">IF(AZ51=3,G51,0)</f>
        <v>0</v>
      </c>
      <c r="BD51" s="122">
        <f t="shared" ref="BD51:BD58" si="18">IF(AZ51=4,G51,0)</f>
        <v>0</v>
      </c>
      <c r="BE51" s="122">
        <f t="shared" ref="BE51:BE58" si="19">IF(AZ51=5,G51,0)</f>
        <v>0</v>
      </c>
      <c r="CZ51" s="122">
        <v>0</v>
      </c>
    </row>
    <row r="52" spans="1:104">
      <c r="A52" s="150">
        <v>37</v>
      </c>
      <c r="B52" s="151" t="s">
        <v>156</v>
      </c>
      <c r="C52" s="152" t="s">
        <v>157</v>
      </c>
      <c r="D52" s="153" t="s">
        <v>121</v>
      </c>
      <c r="E52" s="154">
        <v>10</v>
      </c>
      <c r="F52" s="154"/>
      <c r="G52" s="155"/>
      <c r="O52" s="149">
        <v>2</v>
      </c>
      <c r="AA52" s="122">
        <v>12</v>
      </c>
      <c r="AB52" s="122">
        <v>0</v>
      </c>
      <c r="AC52" s="122">
        <v>37</v>
      </c>
      <c r="AZ52" s="122">
        <v>2</v>
      </c>
      <c r="BA52" s="122">
        <f t="shared" si="15"/>
        <v>0</v>
      </c>
      <c r="BB52" s="122">
        <f t="shared" si="16"/>
        <v>0</v>
      </c>
      <c r="BC52" s="122">
        <f t="shared" si="17"/>
        <v>0</v>
      </c>
      <c r="BD52" s="122">
        <f t="shared" si="18"/>
        <v>0</v>
      </c>
      <c r="BE52" s="122">
        <f t="shared" si="19"/>
        <v>0</v>
      </c>
      <c r="CZ52" s="122">
        <v>0</v>
      </c>
    </row>
    <row r="53" spans="1:104">
      <c r="A53" s="150">
        <v>38</v>
      </c>
      <c r="B53" s="151" t="s">
        <v>158</v>
      </c>
      <c r="C53" s="152" t="s">
        <v>159</v>
      </c>
      <c r="D53" s="153" t="s">
        <v>66</v>
      </c>
      <c r="E53" s="154">
        <v>1</v>
      </c>
      <c r="F53" s="154"/>
      <c r="G53" s="155"/>
      <c r="O53" s="149">
        <v>2</v>
      </c>
      <c r="AA53" s="122">
        <v>12</v>
      </c>
      <c r="AB53" s="122">
        <v>1</v>
      </c>
      <c r="AC53" s="122">
        <v>38</v>
      </c>
      <c r="AZ53" s="122">
        <v>2</v>
      </c>
      <c r="BA53" s="122">
        <f t="shared" si="15"/>
        <v>0</v>
      </c>
      <c r="BB53" s="122">
        <f t="shared" si="16"/>
        <v>0</v>
      </c>
      <c r="BC53" s="122">
        <f t="shared" si="17"/>
        <v>0</v>
      </c>
      <c r="BD53" s="122">
        <f t="shared" si="18"/>
        <v>0</v>
      </c>
      <c r="BE53" s="122">
        <f t="shared" si="19"/>
        <v>0</v>
      </c>
      <c r="CZ53" s="122">
        <v>0</v>
      </c>
    </row>
    <row r="54" spans="1:104">
      <c r="A54" s="150">
        <v>39</v>
      </c>
      <c r="B54" s="151" t="s">
        <v>160</v>
      </c>
      <c r="C54" s="152" t="s">
        <v>161</v>
      </c>
      <c r="D54" s="153" t="s">
        <v>66</v>
      </c>
      <c r="E54" s="154">
        <v>2</v>
      </c>
      <c r="F54" s="154"/>
      <c r="G54" s="155"/>
      <c r="O54" s="149">
        <v>2</v>
      </c>
      <c r="AA54" s="122">
        <v>12</v>
      </c>
      <c r="AB54" s="122">
        <v>1</v>
      </c>
      <c r="AC54" s="122">
        <v>39</v>
      </c>
      <c r="AZ54" s="122">
        <v>2</v>
      </c>
      <c r="BA54" s="122">
        <f t="shared" si="15"/>
        <v>0</v>
      </c>
      <c r="BB54" s="122">
        <f t="shared" si="16"/>
        <v>0</v>
      </c>
      <c r="BC54" s="122">
        <f t="shared" si="17"/>
        <v>0</v>
      </c>
      <c r="BD54" s="122">
        <f t="shared" si="18"/>
        <v>0</v>
      </c>
      <c r="BE54" s="122">
        <f t="shared" si="19"/>
        <v>0</v>
      </c>
      <c r="CZ54" s="122">
        <v>0</v>
      </c>
    </row>
    <row r="55" spans="1:104">
      <c r="A55" s="150">
        <v>40</v>
      </c>
      <c r="B55" s="151" t="s">
        <v>162</v>
      </c>
      <c r="C55" s="152" t="s">
        <v>163</v>
      </c>
      <c r="D55" s="153" t="s">
        <v>66</v>
      </c>
      <c r="E55" s="154">
        <v>2</v>
      </c>
      <c r="F55" s="154"/>
      <c r="G55" s="155"/>
      <c r="O55" s="149">
        <v>2</v>
      </c>
      <c r="AA55" s="122">
        <v>12</v>
      </c>
      <c r="AB55" s="122">
        <v>1</v>
      </c>
      <c r="AC55" s="122">
        <v>40</v>
      </c>
      <c r="AZ55" s="122">
        <v>2</v>
      </c>
      <c r="BA55" s="122">
        <f t="shared" si="15"/>
        <v>0</v>
      </c>
      <c r="BB55" s="122">
        <f t="shared" si="16"/>
        <v>0</v>
      </c>
      <c r="BC55" s="122">
        <f t="shared" si="17"/>
        <v>0</v>
      </c>
      <c r="BD55" s="122">
        <f t="shared" si="18"/>
        <v>0</v>
      </c>
      <c r="BE55" s="122">
        <f t="shared" si="19"/>
        <v>0</v>
      </c>
      <c r="CZ55" s="122">
        <v>0</v>
      </c>
    </row>
    <row r="56" spans="1:104">
      <c r="A56" s="150">
        <v>41</v>
      </c>
      <c r="B56" s="151" t="s">
        <v>164</v>
      </c>
      <c r="C56" s="152" t="s">
        <v>165</v>
      </c>
      <c r="D56" s="153" t="s">
        <v>66</v>
      </c>
      <c r="E56" s="154">
        <v>4</v>
      </c>
      <c r="F56" s="154"/>
      <c r="G56" s="155"/>
      <c r="O56" s="149">
        <v>2</v>
      </c>
      <c r="AA56" s="122">
        <v>12</v>
      </c>
      <c r="AB56" s="122">
        <v>1</v>
      </c>
      <c r="AC56" s="122">
        <v>41</v>
      </c>
      <c r="AZ56" s="122">
        <v>2</v>
      </c>
      <c r="BA56" s="122">
        <f t="shared" si="15"/>
        <v>0</v>
      </c>
      <c r="BB56" s="122">
        <f t="shared" si="16"/>
        <v>0</v>
      </c>
      <c r="BC56" s="122">
        <f t="shared" si="17"/>
        <v>0</v>
      </c>
      <c r="BD56" s="122">
        <f t="shared" si="18"/>
        <v>0</v>
      </c>
      <c r="BE56" s="122">
        <f t="shared" si="19"/>
        <v>0</v>
      </c>
      <c r="CZ56" s="122">
        <v>0</v>
      </c>
    </row>
    <row r="57" spans="1:104">
      <c r="A57" s="150">
        <v>42</v>
      </c>
      <c r="B57" s="151" t="s">
        <v>166</v>
      </c>
      <c r="C57" s="152" t="s">
        <v>167</v>
      </c>
      <c r="D57" s="153" t="s">
        <v>66</v>
      </c>
      <c r="E57" s="154">
        <v>1</v>
      </c>
      <c r="F57" s="154"/>
      <c r="G57" s="155"/>
      <c r="O57" s="149">
        <v>2</v>
      </c>
      <c r="AA57" s="122">
        <v>12</v>
      </c>
      <c r="AB57" s="122">
        <v>1</v>
      </c>
      <c r="AC57" s="122">
        <v>42</v>
      </c>
      <c r="AZ57" s="122">
        <v>2</v>
      </c>
      <c r="BA57" s="122">
        <f t="shared" si="15"/>
        <v>0</v>
      </c>
      <c r="BB57" s="122">
        <f t="shared" si="16"/>
        <v>0</v>
      </c>
      <c r="BC57" s="122">
        <f t="shared" si="17"/>
        <v>0</v>
      </c>
      <c r="BD57" s="122">
        <f t="shared" si="18"/>
        <v>0</v>
      </c>
      <c r="BE57" s="122">
        <f t="shared" si="19"/>
        <v>0</v>
      </c>
      <c r="CZ57" s="122">
        <v>0</v>
      </c>
    </row>
    <row r="58" spans="1:104">
      <c r="A58" s="150">
        <v>43</v>
      </c>
      <c r="B58" s="151" t="s">
        <v>168</v>
      </c>
      <c r="C58" s="152" t="s">
        <v>169</v>
      </c>
      <c r="D58" s="153" t="s">
        <v>102</v>
      </c>
      <c r="E58" s="154">
        <v>0.3</v>
      </c>
      <c r="F58" s="154"/>
      <c r="G58" s="155"/>
      <c r="O58" s="149">
        <v>2</v>
      </c>
      <c r="AA58" s="122">
        <v>12</v>
      </c>
      <c r="AB58" s="122">
        <v>0</v>
      </c>
      <c r="AC58" s="122">
        <v>43</v>
      </c>
      <c r="AZ58" s="122">
        <v>2</v>
      </c>
      <c r="BA58" s="122">
        <f t="shared" si="15"/>
        <v>0</v>
      </c>
      <c r="BB58" s="122">
        <f t="shared" si="16"/>
        <v>0</v>
      </c>
      <c r="BC58" s="122">
        <f t="shared" si="17"/>
        <v>0</v>
      </c>
      <c r="BD58" s="122">
        <f t="shared" si="18"/>
        <v>0</v>
      </c>
      <c r="BE58" s="122">
        <f t="shared" si="19"/>
        <v>0</v>
      </c>
      <c r="CZ58" s="122">
        <v>0</v>
      </c>
    </row>
    <row r="59" spans="1:104">
      <c r="A59" s="156"/>
      <c r="B59" s="157" t="s">
        <v>67</v>
      </c>
      <c r="C59" s="158" t="str">
        <f>CONCATENATE(B50," ",C50)</f>
        <v>735 Otopná tělesa</v>
      </c>
      <c r="D59" s="156"/>
      <c r="E59" s="159"/>
      <c r="F59" s="159"/>
      <c r="G59" s="160"/>
      <c r="O59" s="149">
        <v>4</v>
      </c>
      <c r="BA59" s="161">
        <f>SUM(BA50:BA58)</f>
        <v>0</v>
      </c>
      <c r="BB59" s="161">
        <f>SUM(BB50:BB58)</f>
        <v>0</v>
      </c>
      <c r="BC59" s="161">
        <f>SUM(BC50:BC58)</f>
        <v>0</v>
      </c>
      <c r="BD59" s="161">
        <f>SUM(BD50:BD58)</f>
        <v>0</v>
      </c>
      <c r="BE59" s="161">
        <f>SUM(BE50:BE58)</f>
        <v>0</v>
      </c>
    </row>
    <row r="60" spans="1:104">
      <c r="A60" s="142" t="s">
        <v>64</v>
      </c>
      <c r="B60" s="143" t="s">
        <v>26</v>
      </c>
      <c r="C60" s="144" t="s">
        <v>170</v>
      </c>
      <c r="D60" s="145"/>
      <c r="E60" s="146"/>
      <c r="F60" s="146"/>
      <c r="G60" s="147"/>
      <c r="H60" s="148"/>
      <c r="I60" s="148"/>
      <c r="O60" s="149">
        <v>1</v>
      </c>
    </row>
    <row r="61" spans="1:104">
      <c r="A61" s="150">
        <v>44</v>
      </c>
      <c r="B61" s="151" t="s">
        <v>171</v>
      </c>
      <c r="C61" s="152" t="s">
        <v>172</v>
      </c>
      <c r="D61" s="153" t="s">
        <v>173</v>
      </c>
      <c r="E61" s="154">
        <v>24</v>
      </c>
      <c r="F61" s="154"/>
      <c r="G61" s="155"/>
      <c r="O61" s="149">
        <v>2</v>
      </c>
      <c r="AA61" s="122">
        <v>12</v>
      </c>
      <c r="AB61" s="122">
        <v>1</v>
      </c>
      <c r="AC61" s="122">
        <v>44</v>
      </c>
      <c r="AZ61" s="122">
        <v>3</v>
      </c>
      <c r="BA61" s="122">
        <f>IF(AZ61=1,G61,0)</f>
        <v>0</v>
      </c>
      <c r="BB61" s="122">
        <f>IF(AZ61=2,G61,0)</f>
        <v>0</v>
      </c>
      <c r="BC61" s="122">
        <f>IF(AZ61=3,G61,0)</f>
        <v>0</v>
      </c>
      <c r="BD61" s="122">
        <f>IF(AZ61=4,G61,0)</f>
        <v>0</v>
      </c>
      <c r="BE61" s="122">
        <f>IF(AZ61=5,G61,0)</f>
        <v>0</v>
      </c>
      <c r="CZ61" s="122">
        <v>0</v>
      </c>
    </row>
    <row r="62" spans="1:104">
      <c r="A62" s="150">
        <v>45</v>
      </c>
      <c r="B62" s="151" t="s">
        <v>174</v>
      </c>
      <c r="C62" s="152" t="s">
        <v>175</v>
      </c>
      <c r="D62" s="153" t="s">
        <v>87</v>
      </c>
      <c r="E62" s="154">
        <v>1</v>
      </c>
      <c r="F62" s="154"/>
      <c r="G62" s="155"/>
      <c r="O62" s="149">
        <v>2</v>
      </c>
      <c r="AA62" s="122">
        <v>12</v>
      </c>
      <c r="AB62" s="122">
        <v>1</v>
      </c>
      <c r="AC62" s="122">
        <v>45</v>
      </c>
      <c r="AZ62" s="122">
        <v>3</v>
      </c>
      <c r="BA62" s="122">
        <f>IF(AZ62=1,G62,0)</f>
        <v>0</v>
      </c>
      <c r="BB62" s="122">
        <f>IF(AZ62=2,G62,0)</f>
        <v>0</v>
      </c>
      <c r="BC62" s="122">
        <f>IF(AZ62=3,G62,0)</f>
        <v>0</v>
      </c>
      <c r="BD62" s="122">
        <f>IF(AZ62=4,G62,0)</f>
        <v>0</v>
      </c>
      <c r="BE62" s="122">
        <f>IF(AZ62=5,G62,0)</f>
        <v>0</v>
      </c>
      <c r="CZ62" s="122">
        <v>0</v>
      </c>
    </row>
    <row r="63" spans="1:104">
      <c r="A63" s="150">
        <v>46</v>
      </c>
      <c r="B63" s="151" t="s">
        <v>176</v>
      </c>
      <c r="C63" s="152" t="s">
        <v>177</v>
      </c>
      <c r="D63" s="153" t="s">
        <v>87</v>
      </c>
      <c r="E63" s="154">
        <v>1</v>
      </c>
      <c r="F63" s="154"/>
      <c r="G63" s="155"/>
      <c r="O63" s="149">
        <v>2</v>
      </c>
      <c r="AA63" s="122">
        <v>12</v>
      </c>
      <c r="AB63" s="122">
        <v>1</v>
      </c>
      <c r="AC63" s="122">
        <v>46</v>
      </c>
      <c r="AZ63" s="122">
        <v>3</v>
      </c>
      <c r="BA63" s="122">
        <f>IF(AZ63=1,G63,0)</f>
        <v>0</v>
      </c>
      <c r="BB63" s="122">
        <f>IF(AZ63=2,G63,0)</f>
        <v>0</v>
      </c>
      <c r="BC63" s="122">
        <f>IF(AZ63=3,G63,0)</f>
        <v>0</v>
      </c>
      <c r="BD63" s="122">
        <f>IF(AZ63=4,G63,0)</f>
        <v>0</v>
      </c>
      <c r="BE63" s="122">
        <f>IF(AZ63=5,G63,0)</f>
        <v>0</v>
      </c>
      <c r="CZ63" s="122">
        <v>0</v>
      </c>
    </row>
    <row r="64" spans="1:104">
      <c r="A64" s="156"/>
      <c r="B64" s="157" t="s">
        <v>67</v>
      </c>
      <c r="C64" s="158" t="str">
        <f>CONCATENATE(B60," ",C60)</f>
        <v>HZS Hodinová zúčtovací sazba</v>
      </c>
      <c r="D64" s="156"/>
      <c r="E64" s="159"/>
      <c r="F64" s="159"/>
      <c r="G64" s="160"/>
      <c r="O64" s="149">
        <v>4</v>
      </c>
      <c r="BA64" s="161">
        <f>SUM(BA60:BA63)</f>
        <v>0</v>
      </c>
      <c r="BB64" s="161">
        <f>SUM(BB60:BB63)</f>
        <v>0</v>
      </c>
      <c r="BC64" s="161">
        <f>SUM(BC60:BC63)</f>
        <v>0</v>
      </c>
      <c r="BD64" s="161">
        <f>SUM(BD60:BD63)</f>
        <v>0</v>
      </c>
      <c r="BE64" s="161">
        <f>SUM(BE60:BE63)</f>
        <v>0</v>
      </c>
    </row>
    <row r="65" spans="1:7">
      <c r="A65" s="123"/>
      <c r="B65" s="123"/>
      <c r="C65" s="123"/>
      <c r="D65" s="123"/>
      <c r="E65" s="123"/>
      <c r="F65" s="123"/>
      <c r="G65" s="123"/>
    </row>
    <row r="66" spans="1:7">
      <c r="E66" s="122"/>
    </row>
    <row r="67" spans="1:7">
      <c r="E67" s="122"/>
    </row>
    <row r="68" spans="1:7">
      <c r="E68" s="122"/>
    </row>
    <row r="69" spans="1:7">
      <c r="E69" s="122"/>
    </row>
    <row r="70" spans="1:7">
      <c r="E70" s="122"/>
    </row>
    <row r="71" spans="1:7">
      <c r="E71" s="122"/>
    </row>
    <row r="72" spans="1:7">
      <c r="E72" s="122"/>
    </row>
    <row r="73" spans="1:7">
      <c r="E73" s="122"/>
    </row>
    <row r="74" spans="1:7">
      <c r="E74" s="122"/>
    </row>
    <row r="75" spans="1:7">
      <c r="E75" s="122"/>
    </row>
    <row r="76" spans="1:7">
      <c r="E76" s="122"/>
    </row>
    <row r="77" spans="1:7">
      <c r="E77" s="122"/>
    </row>
    <row r="78" spans="1:7">
      <c r="E78" s="122"/>
    </row>
    <row r="79" spans="1:7">
      <c r="E79" s="122"/>
    </row>
    <row r="80" spans="1:7">
      <c r="E80" s="122"/>
    </row>
    <row r="81" spans="1:7">
      <c r="E81" s="122"/>
    </row>
    <row r="82" spans="1:7">
      <c r="E82" s="122"/>
    </row>
    <row r="83" spans="1:7">
      <c r="E83" s="122"/>
    </row>
    <row r="84" spans="1:7">
      <c r="E84" s="122"/>
    </row>
    <row r="85" spans="1:7">
      <c r="E85" s="122"/>
    </row>
    <row r="86" spans="1:7">
      <c r="E86" s="122"/>
    </row>
    <row r="87" spans="1:7">
      <c r="E87" s="122"/>
    </row>
    <row r="88" spans="1:7">
      <c r="A88" s="162"/>
      <c r="B88" s="162"/>
      <c r="C88" s="162"/>
      <c r="D88" s="162"/>
      <c r="E88" s="162"/>
      <c r="F88" s="162"/>
      <c r="G88" s="162"/>
    </row>
    <row r="89" spans="1:7">
      <c r="A89" s="162"/>
      <c r="B89" s="162"/>
      <c r="C89" s="162"/>
      <c r="D89" s="162"/>
      <c r="E89" s="162"/>
      <c r="F89" s="162"/>
      <c r="G89" s="162"/>
    </row>
    <row r="90" spans="1:7">
      <c r="A90" s="162"/>
      <c r="B90" s="162"/>
      <c r="C90" s="162"/>
      <c r="D90" s="162"/>
      <c r="E90" s="162"/>
      <c r="F90" s="162"/>
      <c r="G90" s="162"/>
    </row>
    <row r="91" spans="1:7">
      <c r="A91" s="162"/>
      <c r="B91" s="162"/>
      <c r="C91" s="162"/>
      <c r="D91" s="162"/>
      <c r="E91" s="162"/>
      <c r="F91" s="162"/>
      <c r="G91" s="162"/>
    </row>
    <row r="92" spans="1:7">
      <c r="E92" s="122"/>
    </row>
    <row r="93" spans="1:7">
      <c r="E93" s="122"/>
    </row>
    <row r="94" spans="1:7">
      <c r="E94" s="122"/>
    </row>
    <row r="95" spans="1:7">
      <c r="E95" s="122"/>
    </row>
    <row r="96" spans="1:7">
      <c r="E96" s="122"/>
    </row>
    <row r="97" spans="5:5">
      <c r="E97" s="122"/>
    </row>
    <row r="98" spans="5:5">
      <c r="E98" s="122"/>
    </row>
    <row r="99" spans="5:5">
      <c r="E99" s="122"/>
    </row>
    <row r="100" spans="5:5">
      <c r="E100" s="122"/>
    </row>
    <row r="101" spans="5:5">
      <c r="E101" s="122"/>
    </row>
    <row r="102" spans="5:5">
      <c r="E102" s="122"/>
    </row>
    <row r="103" spans="5:5">
      <c r="E103" s="122"/>
    </row>
    <row r="104" spans="5:5">
      <c r="E104" s="122"/>
    </row>
    <row r="105" spans="5:5">
      <c r="E105" s="122"/>
    </row>
    <row r="106" spans="5:5">
      <c r="E106" s="122"/>
    </row>
    <row r="107" spans="5:5">
      <c r="E107" s="122"/>
    </row>
    <row r="108" spans="5:5">
      <c r="E108" s="122"/>
    </row>
    <row r="109" spans="5:5">
      <c r="E109" s="122"/>
    </row>
    <row r="110" spans="5:5">
      <c r="E110" s="122"/>
    </row>
    <row r="111" spans="5:5">
      <c r="E111" s="122"/>
    </row>
    <row r="112" spans="5:5">
      <c r="E112" s="122"/>
    </row>
    <row r="113" spans="1:7">
      <c r="E113" s="122"/>
    </row>
    <row r="114" spans="1:7">
      <c r="E114" s="122"/>
    </row>
    <row r="115" spans="1:7">
      <c r="E115" s="122"/>
    </row>
    <row r="116" spans="1:7">
      <c r="E116" s="122"/>
    </row>
    <row r="117" spans="1:7">
      <c r="E117" s="122"/>
    </row>
    <row r="118" spans="1:7">
      <c r="E118" s="122"/>
    </row>
    <row r="119" spans="1:7">
      <c r="E119" s="122"/>
    </row>
    <row r="120" spans="1:7">
      <c r="E120" s="122"/>
    </row>
    <row r="121" spans="1:7">
      <c r="E121" s="122"/>
    </row>
    <row r="122" spans="1:7">
      <c r="E122" s="122"/>
    </row>
    <row r="123" spans="1:7">
      <c r="A123" s="163"/>
      <c r="B123" s="163"/>
    </row>
    <row r="124" spans="1:7">
      <c r="A124" s="162"/>
      <c r="B124" s="162"/>
      <c r="C124" s="165"/>
      <c r="D124" s="165"/>
      <c r="E124" s="166"/>
      <c r="F124" s="165"/>
      <c r="G124" s="167"/>
    </row>
    <row r="125" spans="1:7">
      <c r="A125" s="168"/>
      <c r="B125" s="168"/>
      <c r="C125" s="162"/>
      <c r="D125" s="162"/>
      <c r="E125" s="169"/>
      <c r="F125" s="162"/>
      <c r="G125" s="162"/>
    </row>
    <row r="126" spans="1:7">
      <c r="A126" s="162"/>
      <c r="B126" s="162"/>
      <c r="C126" s="162"/>
      <c r="D126" s="162"/>
      <c r="E126" s="169"/>
      <c r="F126" s="162"/>
      <c r="G126" s="162"/>
    </row>
    <row r="127" spans="1:7">
      <c r="A127" s="162"/>
      <c r="B127" s="162"/>
      <c r="C127" s="162"/>
      <c r="D127" s="162"/>
      <c r="E127" s="169"/>
      <c r="F127" s="162"/>
      <c r="G127" s="162"/>
    </row>
    <row r="128" spans="1:7">
      <c r="A128" s="162"/>
      <c r="B128" s="162"/>
      <c r="C128" s="162"/>
      <c r="D128" s="162"/>
      <c r="E128" s="169"/>
      <c r="F128" s="162"/>
      <c r="G128" s="162"/>
    </row>
    <row r="129" spans="1:7">
      <c r="A129" s="162"/>
      <c r="B129" s="162"/>
      <c r="C129" s="162"/>
      <c r="D129" s="162"/>
      <c r="E129" s="169"/>
      <c r="F129" s="162"/>
      <c r="G129" s="162"/>
    </row>
    <row r="130" spans="1:7">
      <c r="A130" s="162"/>
      <c r="B130" s="162"/>
      <c r="C130" s="162"/>
      <c r="D130" s="162"/>
      <c r="E130" s="169"/>
      <c r="F130" s="162"/>
      <c r="G130" s="162"/>
    </row>
    <row r="131" spans="1:7">
      <c r="A131" s="162"/>
      <c r="B131" s="162"/>
      <c r="C131" s="162"/>
      <c r="D131" s="162"/>
      <c r="E131" s="169"/>
      <c r="F131" s="162"/>
      <c r="G131" s="162"/>
    </row>
    <row r="132" spans="1:7">
      <c r="A132" s="162"/>
      <c r="B132" s="162"/>
      <c r="C132" s="162"/>
      <c r="D132" s="162"/>
      <c r="E132" s="169"/>
      <c r="F132" s="162"/>
      <c r="G132" s="162"/>
    </row>
    <row r="133" spans="1:7">
      <c r="A133" s="162"/>
      <c r="B133" s="162"/>
      <c r="C133" s="162"/>
      <c r="D133" s="162"/>
      <c r="E133" s="169"/>
      <c r="F133" s="162"/>
      <c r="G133" s="162"/>
    </row>
    <row r="134" spans="1:7">
      <c r="A134" s="162"/>
      <c r="B134" s="162"/>
      <c r="C134" s="162"/>
      <c r="D134" s="162"/>
      <c r="E134" s="169"/>
      <c r="F134" s="162"/>
      <c r="G134" s="162"/>
    </row>
    <row r="135" spans="1:7">
      <c r="A135" s="162"/>
      <c r="B135" s="162"/>
      <c r="C135" s="162"/>
      <c r="D135" s="162"/>
      <c r="E135" s="169"/>
      <c r="F135" s="162"/>
      <c r="G135" s="162"/>
    </row>
    <row r="136" spans="1:7">
      <c r="A136" s="162"/>
      <c r="B136" s="162"/>
      <c r="C136" s="162"/>
      <c r="D136" s="162"/>
      <c r="E136" s="169"/>
      <c r="F136" s="162"/>
      <c r="G136" s="162"/>
    </row>
    <row r="137" spans="1:7">
      <c r="A137" s="162"/>
      <c r="B137" s="162"/>
      <c r="C137" s="162"/>
      <c r="D137" s="162"/>
      <c r="E137" s="169"/>
      <c r="F137" s="162"/>
      <c r="G137" s="16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38</vt:i4>
      </vt:variant>
    </vt:vector>
  </HeadingPairs>
  <TitlesOfParts>
    <vt:vector size="41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bobo</dc:creator>
  <cp:lastModifiedBy>bobo</cp:lastModifiedBy>
  <cp:lastPrinted>2013-05-25T17:31:43Z</cp:lastPrinted>
  <dcterms:created xsi:type="dcterms:W3CDTF">2013-05-24T09:24:07Z</dcterms:created>
  <dcterms:modified xsi:type="dcterms:W3CDTF">2013-05-25T17:32:43Z</dcterms:modified>
</cp:coreProperties>
</file>